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6\II_214_a_II_606_Cheb, křižovatka_Evropská_Ašská_Pražská,_zvýšení_kapacity\ZD\ZD\03_výkaz_výměr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I.1" sheetId="3" r:id="rId3"/>
    <sheet name="2 - I.2" sheetId="4" r:id="rId4"/>
    <sheet name="3 - I.3" sheetId="5" r:id="rId5"/>
    <sheet name="4 - II.4" sheetId="6" r:id="rId6"/>
    <sheet name="5 - II.5" sheetId="7" r:id="rId7"/>
    <sheet name="6 - II.6" sheetId="8" r:id="rId8"/>
    <sheet name="7 - III.7" sheetId="9" r:id="rId9"/>
    <sheet name="8 - III.8" sheetId="10" r:id="rId10"/>
    <sheet name="9 - III.9" sheetId="11" r:id="rId11"/>
    <sheet name="10 - IV.10" sheetId="12" r:id="rId12"/>
    <sheet name="11 - IV.11" sheetId="13" r:id="rId13"/>
    <sheet name="12 - IV.12" sheetId="14" r:id="rId14"/>
    <sheet name="13 - Va.13" sheetId="15" r:id="rId15"/>
    <sheet name="14 - Va.14" sheetId="16" r:id="rId16"/>
    <sheet name="15 - Vb.15" sheetId="17" r:id="rId17"/>
    <sheet name="16 - Vb.16" sheetId="18" r:id="rId18"/>
    <sheet name="17 - VI.17" sheetId="19" r:id="rId19"/>
    <sheet name="18 - VI.18" sheetId="20" r:id="rId20"/>
    <sheet name="19 - VII.19" sheetId="21" r:id="rId21"/>
    <sheet name="20 - VII.20" sheetId="22" r:id="rId22"/>
  </sheets>
  <definedNames>
    <definedName name="_xlnm.Print_Area" localSheetId="0">Souhrn!$A$1:$G$53</definedName>
    <definedName name="_xlnm.Print_Titles" localSheetId="0">Souhrn!$17:$19</definedName>
    <definedName name="_xlnm.Print_Area" localSheetId="1">'0 - SO000'!$A$1:$M$85</definedName>
    <definedName name="_xlnm.Print_Titles" localSheetId="1">'0 - SO000'!$22:$24</definedName>
    <definedName name="_xlnm.Print_Area" localSheetId="2">'1 - I.1'!$A$1:$M$187</definedName>
    <definedName name="_xlnm.Print_Titles" localSheetId="2">'1 - I.1'!$25:$27</definedName>
    <definedName name="_xlnm.Print_Area" localSheetId="3">'2 - I.2'!$A$1:$M$155</definedName>
    <definedName name="_xlnm.Print_Titles" localSheetId="3">'2 - I.2'!$26:$28</definedName>
    <definedName name="_xlnm.Print_Area" localSheetId="4">'3 - I.3'!$A$1:$M$173</definedName>
    <definedName name="_xlnm.Print_Titles" localSheetId="4">'3 - I.3'!$26:$28</definedName>
    <definedName name="_xlnm.Print_Area" localSheetId="5">'4 - II.4'!$A$1:$M$141</definedName>
    <definedName name="_xlnm.Print_Titles" localSheetId="5">'4 - II.4'!$24:$26</definedName>
    <definedName name="_xlnm.Print_Area" localSheetId="6">'5 - II.5'!$A$1:$M$155</definedName>
    <definedName name="_xlnm.Print_Titles" localSheetId="6">'5 - II.5'!$26:$28</definedName>
    <definedName name="_xlnm.Print_Area" localSheetId="7">'6 - II.6'!$A$1:$M$173</definedName>
    <definedName name="_xlnm.Print_Titles" localSheetId="7">'6 - II.6'!$26:$28</definedName>
    <definedName name="_xlnm.Print_Area" localSheetId="8">'7 - III.7'!$A$1:$M$171</definedName>
    <definedName name="_xlnm.Print_Titles" localSheetId="8">'7 - III.7'!$24:$26</definedName>
    <definedName name="_xlnm.Print_Area" localSheetId="9">'8 - III.8'!$A$1:$M$155</definedName>
    <definedName name="_xlnm.Print_Titles" localSheetId="9">'8 - III.8'!$26:$28</definedName>
    <definedName name="_xlnm.Print_Area" localSheetId="10">'9 - III.9'!$A$1:$M$167</definedName>
    <definedName name="_xlnm.Print_Titles" localSheetId="10">'9 - III.9'!$26:$28</definedName>
    <definedName name="_xlnm.Print_Area" localSheetId="11">'10 - IV.10'!$A$1:$M$181</definedName>
    <definedName name="_xlnm.Print_Titles" localSheetId="11">'10 - IV.10'!$25:$27</definedName>
    <definedName name="_xlnm.Print_Area" localSheetId="12">'11 - IV.11'!$A$1:$M$155</definedName>
    <definedName name="_xlnm.Print_Titles" localSheetId="12">'11 - IV.11'!$26:$28</definedName>
    <definedName name="_xlnm.Print_Area" localSheetId="13">'12 - IV.12'!$A$1:$M$167</definedName>
    <definedName name="_xlnm.Print_Titles" localSheetId="13">'12 - IV.12'!$26:$28</definedName>
    <definedName name="_xlnm.Print_Area" localSheetId="14">'13 - Va.13'!$A$1:$M$115</definedName>
    <definedName name="_xlnm.Print_Titles" localSheetId="14">'13 - Va.13'!$25:$27</definedName>
    <definedName name="_xlnm.Print_Area" localSheetId="15">'14 - Va.14'!$A$1:$M$83</definedName>
    <definedName name="_xlnm.Print_Titles" localSheetId="15">'14 - Va.14'!$23:$25</definedName>
    <definedName name="_xlnm.Print_Area" localSheetId="16">'15 - Vb.15'!$A$1:$M$95</definedName>
    <definedName name="_xlnm.Print_Titles" localSheetId="16">'15 - Vb.15'!$23:$25</definedName>
    <definedName name="_xlnm.Print_Area" localSheetId="17">'16 - Vb.16'!$A$1:$M$83</definedName>
    <definedName name="_xlnm.Print_Titles" localSheetId="17">'16 - Vb.16'!$23:$25</definedName>
    <definedName name="_xlnm.Print_Area" localSheetId="18">'17 - VI.17'!$A$1:$M$135</definedName>
    <definedName name="_xlnm.Print_Titles" localSheetId="18">'17 - VI.17'!$24:$26</definedName>
    <definedName name="_xlnm.Print_Area" localSheetId="19">'18 - VI.18'!$A$1:$M$191</definedName>
    <definedName name="_xlnm.Print_Titles" localSheetId="19">'18 - VI.18'!$26:$28</definedName>
    <definedName name="_xlnm.Print_Area" localSheetId="20">'19 - VII.19'!$A$1:$M$117</definedName>
    <definedName name="_xlnm.Print_Titles" localSheetId="20">'19 - VII.19'!$24:$26</definedName>
    <definedName name="_xlnm.Print_Area" localSheetId="21">'20 - VII.20'!$A$1:$M$131</definedName>
    <definedName name="_xlnm.Print_Titles" localSheetId="21">'20 - VII.20'!$23:$25</definedName>
  </definedNames>
  <calcPr/>
</workbook>
</file>

<file path=xl/calcChain.xml><?xml version="1.0" encoding="utf-8"?>
<calcChain xmlns="http://schemas.openxmlformats.org/spreadsheetml/2006/main">
  <c i="22" l="1" r="R108"/>
  <c r="Q108"/>
  <c r="J108"/>
  <c r="L108"/>
  <c r="R102"/>
  <c r="Q102"/>
  <c r="J102"/>
  <c r="L102"/>
  <c r="R96"/>
  <c r="Q96"/>
  <c r="J96"/>
  <c r="L96"/>
  <c r="R90"/>
  <c r="Q90"/>
  <c r="J90"/>
  <c r="L90"/>
  <c r="R84"/>
  <c r="Q84"/>
  <c r="J84"/>
  <c r="L84"/>
  <c r="R78"/>
  <c r="Q78"/>
  <c r="J78"/>
  <c r="L78"/>
  <c r="R72"/>
  <c r="Q72"/>
  <c r="J72"/>
  <c r="L72"/>
  <c r="R66"/>
  <c r="Q66"/>
  <c r="J66"/>
  <c r="L66"/>
  <c r="R60"/>
  <c r="Q60"/>
  <c r="J60"/>
  <c r="L60"/>
  <c r="R54"/>
  <c r="R114"/>
  <c r="Q54"/>
  <c r="Q114"/>
  <c r="J54"/>
  <c r="L114"/>
  <c r="L115"/>
  <c r="R45"/>
  <c r="Q45"/>
  <c r="J45"/>
  <c r="L45"/>
  <c r="R39"/>
  <c r="Q39"/>
  <c r="J39"/>
  <c r="L39"/>
  <c r="R33"/>
  <c r="Q33"/>
  <c r="J33"/>
  <c r="L33"/>
  <c r="R27"/>
  <c r="R51"/>
  <c r="Q27"/>
  <c r="Q51"/>
  <c r="J27"/>
  <c r="L51"/>
  <c r="L20"/>
  <c r="K21"/>
  <c r="K20"/>
  <c r="A13"/>
  <c r="Q11"/>
  <c r="S6"/>
  <c r="S5"/>
  <c i="21" r="R94"/>
  <c r="Q94"/>
  <c r="J94"/>
  <c r="L94"/>
  <c r="R88"/>
  <c r="Q88"/>
  <c r="J88"/>
  <c r="L88"/>
  <c r="R82"/>
  <c r="R100"/>
  <c r="Q82"/>
  <c r="Q100"/>
  <c r="L82"/>
  <c r="J82"/>
  <c r="L100"/>
  <c r="L101"/>
  <c r="R73"/>
  <c r="Q73"/>
  <c r="J73"/>
  <c r="L73"/>
  <c r="R67"/>
  <c r="Q67"/>
  <c r="J67"/>
  <c r="L67"/>
  <c r="R61"/>
  <c r="Q61"/>
  <c r="J61"/>
  <c r="L61"/>
  <c r="R55"/>
  <c r="Q55"/>
  <c r="J55"/>
  <c r="L55"/>
  <c r="R49"/>
  <c r="Q49"/>
  <c r="J49"/>
  <c r="L49"/>
  <c r="R43"/>
  <c r="R79"/>
  <c r="Q43"/>
  <c r="Q79"/>
  <c r="J43"/>
  <c r="L79"/>
  <c r="L21"/>
  <c r="R34"/>
  <c r="Q34"/>
  <c r="J34"/>
  <c r="L34"/>
  <c r="R28"/>
  <c r="R40"/>
  <c r="Q28"/>
  <c r="Q40"/>
  <c r="J28"/>
  <c r="L40"/>
  <c r="L41"/>
  <c r="K22"/>
  <c r="K21"/>
  <c r="K20"/>
  <c r="A13"/>
  <c r="Q11"/>
  <c r="S6"/>
  <c r="S5"/>
  <c i="20" r="R168"/>
  <c r="Q168"/>
  <c r="J168"/>
  <c r="L168"/>
  <c r="R162"/>
  <c r="Q162"/>
  <c r="J162"/>
  <c r="L162"/>
  <c r="R156"/>
  <c r="Q156"/>
  <c r="J156"/>
  <c r="L156"/>
  <c r="R150"/>
  <c r="R174"/>
  <c r="Q150"/>
  <c r="Q174"/>
  <c r="J150"/>
  <c r="H175"/>
  <c r="R141"/>
  <c r="Q141"/>
  <c r="J141"/>
  <c r="L141"/>
  <c r="R135"/>
  <c r="Q135"/>
  <c r="J135"/>
  <c r="L135"/>
  <c r="R129"/>
  <c r="Q129"/>
  <c r="J129"/>
  <c r="L129"/>
  <c r="R123"/>
  <c r="Q123"/>
  <c r="J123"/>
  <c r="L123"/>
  <c r="R117"/>
  <c r="Q117"/>
  <c r="J117"/>
  <c r="L117"/>
  <c r="R111"/>
  <c r="Q111"/>
  <c r="J111"/>
  <c r="L111"/>
  <c r="R105"/>
  <c r="Q105"/>
  <c r="J105"/>
  <c r="L105"/>
  <c r="R99"/>
  <c r="Q99"/>
  <c r="J99"/>
  <c r="L99"/>
  <c r="R93"/>
  <c r="Q93"/>
  <c r="J93"/>
  <c r="L93"/>
  <c r="R87"/>
  <c r="Q87"/>
  <c r="J87"/>
  <c r="L87"/>
  <c r="R81"/>
  <c r="Q81"/>
  <c r="J81"/>
  <c r="L81"/>
  <c r="R75"/>
  <c r="R147"/>
  <c r="Q75"/>
  <c r="Q147"/>
  <c r="J75"/>
  <c r="L75"/>
  <c r="R66"/>
  <c r="Q66"/>
  <c r="J66"/>
  <c r="L66"/>
  <c r="R60"/>
  <c r="Q60"/>
  <c r="J60"/>
  <c r="L60"/>
  <c r="R54"/>
  <c r="R72"/>
  <c r="Q54"/>
  <c r="Q72"/>
  <c r="J54"/>
  <c r="L54"/>
  <c r="R45"/>
  <c r="R51"/>
  <c r="Q45"/>
  <c r="Q51"/>
  <c r="J45"/>
  <c r="L51"/>
  <c r="L21"/>
  <c r="R36"/>
  <c r="Q36"/>
  <c r="J36"/>
  <c r="L36"/>
  <c r="R30"/>
  <c r="R42"/>
  <c r="Q30"/>
  <c r="Q42"/>
  <c r="J30"/>
  <c r="L42"/>
  <c r="L43"/>
  <c r="K24"/>
  <c r="K23"/>
  <c r="K22"/>
  <c r="K21"/>
  <c r="K20"/>
  <c r="Q11"/>
  <c r="A13"/>
  <c r="S6"/>
  <c r="S5"/>
  <c i="19" r="R112"/>
  <c r="Q112"/>
  <c r="J112"/>
  <c r="L112"/>
  <c r="R106"/>
  <c r="R118"/>
  <c r="Q106"/>
  <c r="Q118"/>
  <c r="J106"/>
  <c r="L106"/>
  <c r="R97"/>
  <c r="Q97"/>
  <c r="J97"/>
  <c r="L97"/>
  <c r="R91"/>
  <c r="Q91"/>
  <c r="J91"/>
  <c r="L91"/>
  <c r="R85"/>
  <c r="Q85"/>
  <c r="J85"/>
  <c r="L85"/>
  <c r="R79"/>
  <c r="Q79"/>
  <c r="J79"/>
  <c r="L79"/>
  <c r="R73"/>
  <c r="Q73"/>
  <c r="J73"/>
  <c r="L73"/>
  <c r="R67"/>
  <c r="Q67"/>
  <c r="J67"/>
  <c r="L67"/>
  <c r="R61"/>
  <c r="Q61"/>
  <c r="J61"/>
  <c r="L61"/>
  <c r="R55"/>
  <c r="R103"/>
  <c r="Q55"/>
  <c r="Q103"/>
  <c r="J55"/>
  <c r="H104"/>
  <c r="R46"/>
  <c r="Q46"/>
  <c r="J46"/>
  <c r="L46"/>
  <c r="R40"/>
  <c r="Q40"/>
  <c r="J40"/>
  <c r="L40"/>
  <c r="R34"/>
  <c r="Q34"/>
  <c r="J34"/>
  <c r="L34"/>
  <c r="R28"/>
  <c r="R52"/>
  <c r="Q28"/>
  <c r="Q52"/>
  <c r="J28"/>
  <c r="L28"/>
  <c r="K22"/>
  <c r="K21"/>
  <c r="K20"/>
  <c r="A13"/>
  <c r="Q11"/>
  <c r="S6"/>
  <c r="S5"/>
  <c i="18" r="R60"/>
  <c r="Q60"/>
  <c r="J60"/>
  <c r="L60"/>
  <c r="R54"/>
  <c r="R66"/>
  <c r="Q54"/>
  <c r="Q66"/>
  <c r="J54"/>
  <c r="H66"/>
  <c r="R45"/>
  <c r="Q45"/>
  <c r="J45"/>
  <c r="L45"/>
  <c r="R39"/>
  <c r="Q39"/>
  <c r="J39"/>
  <c r="L39"/>
  <c r="R33"/>
  <c r="Q33"/>
  <c r="J33"/>
  <c r="L33"/>
  <c r="R27"/>
  <c r="R51"/>
  <c r="Q27"/>
  <c r="Q51"/>
  <c r="J27"/>
  <c r="L51"/>
  <c r="L20"/>
  <c r="K21"/>
  <c r="K20"/>
  <c r="A13"/>
  <c r="Q11"/>
  <c r="S6"/>
  <c r="S5"/>
  <c i="17" r="R72"/>
  <c r="Q72"/>
  <c r="J72"/>
  <c r="L72"/>
  <c r="R66"/>
  <c r="Q66"/>
  <c r="J66"/>
  <c r="L66"/>
  <c r="R60"/>
  <c r="Q60"/>
  <c r="J60"/>
  <c r="L60"/>
  <c r="R54"/>
  <c r="Q54"/>
  <c r="J54"/>
  <c r="L54"/>
  <c r="R48"/>
  <c r="Q48"/>
  <c r="J48"/>
  <c r="L48"/>
  <c r="R42"/>
  <c r="R78"/>
  <c r="Q42"/>
  <c r="Q78"/>
  <c r="J42"/>
  <c r="H78"/>
  <c r="R33"/>
  <c r="Q33"/>
  <c r="J33"/>
  <c r="L33"/>
  <c r="R27"/>
  <c r="R39"/>
  <c r="Q27"/>
  <c r="Q39"/>
  <c r="J27"/>
  <c r="L39"/>
  <c r="L20"/>
  <c r="K21"/>
  <c r="K20"/>
  <c r="A13"/>
  <c r="Q11"/>
  <c r="S6"/>
  <c r="S5"/>
  <c i="16" r="R60"/>
  <c r="Q60"/>
  <c r="J60"/>
  <c r="L60"/>
  <c r="R54"/>
  <c r="R66"/>
  <c r="Q54"/>
  <c r="Q66"/>
  <c r="J54"/>
  <c r="H67"/>
  <c r="R45"/>
  <c r="Q45"/>
  <c r="J45"/>
  <c r="L45"/>
  <c r="R39"/>
  <c r="Q39"/>
  <c r="J39"/>
  <c r="L39"/>
  <c r="R33"/>
  <c r="Q33"/>
  <c r="J33"/>
  <c r="L33"/>
  <c r="R27"/>
  <c r="R51"/>
  <c r="Q27"/>
  <c r="Q51"/>
  <c r="J27"/>
  <c r="H51"/>
  <c r="K21"/>
  <c r="K20"/>
  <c r="A13"/>
  <c r="Q11"/>
  <c r="S6"/>
  <c r="S5"/>
  <c i="15" r="R92"/>
  <c r="R98"/>
  <c r="Q92"/>
  <c r="Q98"/>
  <c r="J92"/>
  <c r="L98"/>
  <c r="L99"/>
  <c r="R83"/>
  <c r="R89"/>
  <c r="Q83"/>
  <c r="Q89"/>
  <c r="J83"/>
  <c r="H90"/>
  <c r="R74"/>
  <c r="Q74"/>
  <c r="J74"/>
  <c r="L74"/>
  <c r="R68"/>
  <c r="Q68"/>
  <c r="J68"/>
  <c r="L68"/>
  <c r="R62"/>
  <c r="Q62"/>
  <c r="J62"/>
  <c r="L62"/>
  <c r="R56"/>
  <c r="Q56"/>
  <c r="J56"/>
  <c r="L56"/>
  <c r="R50"/>
  <c r="Q50"/>
  <c r="J50"/>
  <c r="L50"/>
  <c r="R44"/>
  <c r="R80"/>
  <c r="Q44"/>
  <c r="Q80"/>
  <c r="J44"/>
  <c r="H80"/>
  <c r="R35"/>
  <c r="Q35"/>
  <c r="J35"/>
  <c r="L35"/>
  <c r="R29"/>
  <c r="R41"/>
  <c r="Q29"/>
  <c r="Q41"/>
  <c r="J29"/>
  <c r="L41"/>
  <c r="L20"/>
  <c r="K23"/>
  <c r="K22"/>
  <c r="K21"/>
  <c r="K20"/>
  <c r="A13"/>
  <c r="Q11"/>
  <c r="S6"/>
  <c r="S5"/>
  <c i="14" r="R144"/>
  <c r="Q144"/>
  <c r="J144"/>
  <c r="L144"/>
  <c r="R138"/>
  <c r="Q138"/>
  <c r="J138"/>
  <c r="L138"/>
  <c r="R132"/>
  <c r="Q132"/>
  <c r="J132"/>
  <c r="L132"/>
  <c r="R126"/>
  <c r="Q126"/>
  <c r="J126"/>
  <c r="L126"/>
  <c r="R120"/>
  <c r="R150"/>
  <c r="Q120"/>
  <c r="Q150"/>
  <c r="J120"/>
  <c r="H151"/>
  <c r="R111"/>
  <c r="Q111"/>
  <c r="J111"/>
  <c r="L111"/>
  <c r="R105"/>
  <c r="R117"/>
  <c r="Q105"/>
  <c r="Q117"/>
  <c r="J105"/>
  <c r="H118"/>
  <c r="R96"/>
  <c r="Q96"/>
  <c r="J96"/>
  <c r="L96"/>
  <c r="R90"/>
  <c r="R102"/>
  <c r="Q90"/>
  <c r="Q102"/>
  <c r="J90"/>
  <c r="L102"/>
  <c r="R81"/>
  <c r="Q81"/>
  <c r="J81"/>
  <c r="L81"/>
  <c r="R75"/>
  <c r="Q75"/>
  <c r="J75"/>
  <c r="L75"/>
  <c r="R69"/>
  <c r="Q69"/>
  <c r="J69"/>
  <c r="L69"/>
  <c r="R63"/>
  <c r="Q63"/>
  <c r="J63"/>
  <c r="L63"/>
  <c r="R57"/>
  <c r="Q57"/>
  <c r="J57"/>
  <c r="L57"/>
  <c r="R51"/>
  <c r="Q51"/>
  <c r="J51"/>
  <c r="L51"/>
  <c r="R45"/>
  <c r="R87"/>
  <c r="Q45"/>
  <c r="Q87"/>
  <c r="J45"/>
  <c r="H87"/>
  <c r="R36"/>
  <c r="Q36"/>
  <c r="J36"/>
  <c r="L36"/>
  <c r="R30"/>
  <c r="R42"/>
  <c r="Q30"/>
  <c r="Q42"/>
  <c r="J30"/>
  <c r="L42"/>
  <c r="L43"/>
  <c r="K24"/>
  <c r="K23"/>
  <c r="K22"/>
  <c r="K21"/>
  <c r="K20"/>
  <c r="A13"/>
  <c r="Q11"/>
  <c r="S6"/>
  <c r="S5"/>
  <c i="13" r="R132"/>
  <c r="R138"/>
  <c r="Q132"/>
  <c r="Q138"/>
  <c r="J132"/>
  <c r="H139"/>
  <c r="R123"/>
  <c r="Q123"/>
  <c r="J123"/>
  <c r="L123"/>
  <c r="R117"/>
  <c r="Q117"/>
  <c r="J117"/>
  <c r="L117"/>
  <c r="R111"/>
  <c r="Q111"/>
  <c r="J111"/>
  <c r="L111"/>
  <c r="R105"/>
  <c r="Q105"/>
  <c r="J105"/>
  <c r="L105"/>
  <c r="R99"/>
  <c r="Q99"/>
  <c r="J99"/>
  <c r="L99"/>
  <c r="R93"/>
  <c r="Q93"/>
  <c r="J93"/>
  <c r="L93"/>
  <c r="R87"/>
  <c r="Q87"/>
  <c r="J87"/>
  <c r="L87"/>
  <c r="R81"/>
  <c r="Q81"/>
  <c r="J81"/>
  <c r="L81"/>
  <c r="R75"/>
  <c r="Q75"/>
  <c r="J75"/>
  <c r="L75"/>
  <c r="R69"/>
  <c r="R129"/>
  <c r="Q69"/>
  <c r="Q129"/>
  <c r="J69"/>
  <c r="H130"/>
  <c r="R60"/>
  <c r="Q60"/>
  <c r="J60"/>
  <c r="L60"/>
  <c r="R54"/>
  <c r="R66"/>
  <c r="Q54"/>
  <c r="Q66"/>
  <c r="J54"/>
  <c r="L54"/>
  <c r="R45"/>
  <c r="R51"/>
  <c r="Q45"/>
  <c r="Q51"/>
  <c r="J45"/>
  <c r="H52"/>
  <c r="R36"/>
  <c r="Q36"/>
  <c r="J36"/>
  <c r="L36"/>
  <c r="R30"/>
  <c r="R42"/>
  <c r="Q30"/>
  <c r="Q42"/>
  <c r="J30"/>
  <c r="H42"/>
  <c r="K24"/>
  <c r="K23"/>
  <c r="K22"/>
  <c r="K21"/>
  <c r="K20"/>
  <c r="A13"/>
  <c r="Q11"/>
  <c r="S6"/>
  <c r="S5"/>
  <c i="12" r="R158"/>
  <c r="Q158"/>
  <c r="J158"/>
  <c r="L158"/>
  <c r="R152"/>
  <c r="Q152"/>
  <c r="J152"/>
  <c r="L152"/>
  <c r="R146"/>
  <c r="Q146"/>
  <c r="J146"/>
  <c r="L146"/>
  <c r="R140"/>
  <c r="R164"/>
  <c r="Q140"/>
  <c r="Q164"/>
  <c r="J140"/>
  <c r="L164"/>
  <c r="L23"/>
  <c r="R131"/>
  <c r="Q131"/>
  <c r="J131"/>
  <c r="L131"/>
  <c r="R125"/>
  <c r="R137"/>
  <c r="Q125"/>
  <c r="Q137"/>
  <c r="J125"/>
  <c r="L125"/>
  <c r="R116"/>
  <c r="Q116"/>
  <c r="J116"/>
  <c r="L116"/>
  <c r="R110"/>
  <c r="Q110"/>
  <c r="J110"/>
  <c r="L110"/>
  <c r="R104"/>
  <c r="Q104"/>
  <c r="J104"/>
  <c r="L104"/>
  <c r="R98"/>
  <c r="Q98"/>
  <c r="J98"/>
  <c r="L98"/>
  <c r="R92"/>
  <c r="Q92"/>
  <c r="J92"/>
  <c r="L92"/>
  <c r="R86"/>
  <c r="Q86"/>
  <c r="J86"/>
  <c r="L86"/>
  <c r="R80"/>
  <c r="Q80"/>
  <c r="J80"/>
  <c r="L80"/>
  <c r="R74"/>
  <c r="Q74"/>
  <c r="J74"/>
  <c r="L74"/>
  <c r="R68"/>
  <c r="Q68"/>
  <c r="J68"/>
  <c r="L68"/>
  <c r="R62"/>
  <c r="Q62"/>
  <c r="J62"/>
  <c r="L62"/>
  <c r="R56"/>
  <c r="R122"/>
  <c r="Q56"/>
  <c r="Q122"/>
  <c r="J56"/>
  <c r="H123"/>
  <c r="R47"/>
  <c r="Q47"/>
  <c r="J47"/>
  <c r="L47"/>
  <c r="R41"/>
  <c r="Q41"/>
  <c r="J41"/>
  <c r="L41"/>
  <c r="R35"/>
  <c r="Q35"/>
  <c r="J35"/>
  <c r="L35"/>
  <c r="R29"/>
  <c r="R53"/>
  <c r="Q29"/>
  <c r="Q53"/>
  <c r="J29"/>
  <c r="L29"/>
  <c r="K23"/>
  <c r="K22"/>
  <c r="K21"/>
  <c r="K20"/>
  <c r="A13"/>
  <c r="Q11"/>
  <c r="S6"/>
  <c r="S5"/>
  <c i="11" r="R144"/>
  <c r="Q144"/>
  <c r="J144"/>
  <c r="L144"/>
  <c r="R138"/>
  <c r="Q138"/>
  <c r="J138"/>
  <c r="L138"/>
  <c r="R132"/>
  <c r="Q132"/>
  <c r="J132"/>
  <c r="L132"/>
  <c r="R126"/>
  <c r="Q126"/>
  <c r="J126"/>
  <c r="L126"/>
  <c r="R120"/>
  <c r="R150"/>
  <c r="Q120"/>
  <c r="Q150"/>
  <c r="J120"/>
  <c r="H150"/>
  <c r="R111"/>
  <c r="Q111"/>
  <c r="J111"/>
  <c r="L111"/>
  <c r="R105"/>
  <c r="R117"/>
  <c r="Q105"/>
  <c r="Q117"/>
  <c r="J105"/>
  <c r="L117"/>
  <c r="L118"/>
  <c r="R96"/>
  <c r="Q96"/>
  <c r="J96"/>
  <c r="L96"/>
  <c r="R90"/>
  <c r="R102"/>
  <c r="Q90"/>
  <c r="Q102"/>
  <c r="J90"/>
  <c r="H102"/>
  <c r="R81"/>
  <c r="Q81"/>
  <c r="J81"/>
  <c r="L81"/>
  <c r="R75"/>
  <c r="Q75"/>
  <c r="J75"/>
  <c r="L75"/>
  <c r="R69"/>
  <c r="Q69"/>
  <c r="J69"/>
  <c r="L69"/>
  <c r="R63"/>
  <c r="Q63"/>
  <c r="J63"/>
  <c r="L63"/>
  <c r="R57"/>
  <c r="Q57"/>
  <c r="J57"/>
  <c r="L57"/>
  <c r="R51"/>
  <c r="Q51"/>
  <c r="J51"/>
  <c r="L51"/>
  <c r="R45"/>
  <c r="R87"/>
  <c r="Q45"/>
  <c r="Q87"/>
  <c r="J45"/>
  <c r="H87"/>
  <c r="R36"/>
  <c r="Q36"/>
  <c r="J36"/>
  <c r="L36"/>
  <c r="R30"/>
  <c r="R42"/>
  <c r="Q30"/>
  <c r="Q42"/>
  <c r="J30"/>
  <c r="L42"/>
  <c r="L43"/>
  <c r="K24"/>
  <c r="K23"/>
  <c r="K22"/>
  <c r="K21"/>
  <c r="K20"/>
  <c r="A13"/>
  <c r="Q11"/>
  <c r="S6"/>
  <c r="S5"/>
  <c i="10" r="R132"/>
  <c r="R138"/>
  <c r="Q132"/>
  <c r="Q138"/>
  <c r="J132"/>
  <c r="H138"/>
  <c r="R123"/>
  <c r="Q123"/>
  <c r="J123"/>
  <c r="L123"/>
  <c r="R117"/>
  <c r="Q117"/>
  <c r="J117"/>
  <c r="L117"/>
  <c r="R111"/>
  <c r="Q111"/>
  <c r="J111"/>
  <c r="L111"/>
  <c r="R105"/>
  <c r="Q105"/>
  <c r="J105"/>
  <c r="L105"/>
  <c r="R99"/>
  <c r="Q99"/>
  <c r="J99"/>
  <c r="L99"/>
  <c r="R93"/>
  <c r="Q93"/>
  <c r="J93"/>
  <c r="L93"/>
  <c r="R87"/>
  <c r="Q87"/>
  <c r="J87"/>
  <c r="L87"/>
  <c r="R81"/>
  <c r="Q81"/>
  <c r="J81"/>
  <c r="L81"/>
  <c r="R75"/>
  <c r="Q75"/>
  <c r="J75"/>
  <c r="L75"/>
  <c r="R69"/>
  <c r="R129"/>
  <c r="Q69"/>
  <c r="Q129"/>
  <c r="J69"/>
  <c r="H129"/>
  <c r="R60"/>
  <c r="Q60"/>
  <c r="J60"/>
  <c r="L60"/>
  <c r="R54"/>
  <c r="R66"/>
  <c r="Q54"/>
  <c r="Q66"/>
  <c r="J54"/>
  <c r="H67"/>
  <c r="R45"/>
  <c r="R51"/>
  <c r="Q45"/>
  <c r="Q51"/>
  <c r="J45"/>
  <c r="L51"/>
  <c r="R36"/>
  <c r="Q36"/>
  <c r="J36"/>
  <c r="L36"/>
  <c r="R30"/>
  <c r="R42"/>
  <c r="Q30"/>
  <c r="Q42"/>
  <c r="J30"/>
  <c r="L30"/>
  <c r="K24"/>
  <c r="K23"/>
  <c r="K22"/>
  <c r="K21"/>
  <c r="K20"/>
  <c r="A13"/>
  <c r="Q11"/>
  <c r="S6"/>
  <c r="S5"/>
  <c i="9" r="R148"/>
  <c r="Q148"/>
  <c r="J148"/>
  <c r="L148"/>
  <c r="R142"/>
  <c r="Q142"/>
  <c r="J142"/>
  <c r="L142"/>
  <c r="R136"/>
  <c r="Q136"/>
  <c r="J136"/>
  <c r="L136"/>
  <c r="R130"/>
  <c r="R154"/>
  <c r="Q130"/>
  <c r="Q154"/>
  <c r="J130"/>
  <c r="L154"/>
  <c r="L22"/>
  <c r="R121"/>
  <c r="Q121"/>
  <c r="J121"/>
  <c r="L121"/>
  <c r="R115"/>
  <c r="Q115"/>
  <c r="J115"/>
  <c r="L115"/>
  <c r="R109"/>
  <c r="Q109"/>
  <c r="J109"/>
  <c r="L109"/>
  <c r="R103"/>
  <c r="Q103"/>
  <c r="J103"/>
  <c r="L103"/>
  <c r="R97"/>
  <c r="Q97"/>
  <c r="J97"/>
  <c r="L97"/>
  <c r="R91"/>
  <c r="Q91"/>
  <c r="J91"/>
  <c r="L91"/>
  <c r="R85"/>
  <c r="Q85"/>
  <c r="J85"/>
  <c r="L85"/>
  <c r="R79"/>
  <c r="Q79"/>
  <c r="J79"/>
  <c r="L79"/>
  <c r="R73"/>
  <c r="Q73"/>
  <c r="J73"/>
  <c r="L73"/>
  <c r="R67"/>
  <c r="Q67"/>
  <c r="J67"/>
  <c r="L67"/>
  <c r="R61"/>
  <c r="R127"/>
  <c r="Q61"/>
  <c r="Q127"/>
  <c r="J61"/>
  <c r="H128"/>
  <c r="R52"/>
  <c r="Q52"/>
  <c r="J52"/>
  <c r="L52"/>
  <c r="R46"/>
  <c r="Q46"/>
  <c r="J46"/>
  <c r="L46"/>
  <c r="R40"/>
  <c r="Q40"/>
  <c r="L40"/>
  <c r="J40"/>
  <c r="R34"/>
  <c r="Q34"/>
  <c r="J34"/>
  <c r="L34"/>
  <c r="R28"/>
  <c r="R58"/>
  <c r="Q28"/>
  <c r="Q58"/>
  <c r="J28"/>
  <c r="L58"/>
  <c r="L59"/>
  <c r="K22"/>
  <c r="K21"/>
  <c r="K20"/>
  <c r="A13"/>
  <c r="Q11"/>
  <c r="S6"/>
  <c r="S5"/>
  <c i="8" r="R150"/>
  <c r="Q150"/>
  <c r="J150"/>
  <c r="L150"/>
  <c r="R144"/>
  <c r="Q144"/>
  <c r="J144"/>
  <c r="L144"/>
  <c r="R138"/>
  <c r="Q138"/>
  <c r="J138"/>
  <c r="L138"/>
  <c r="R132"/>
  <c r="Q132"/>
  <c r="J132"/>
  <c r="L132"/>
  <c r="R126"/>
  <c r="Q126"/>
  <c r="J126"/>
  <c r="L126"/>
  <c r="R120"/>
  <c r="R156"/>
  <c r="Q120"/>
  <c r="Q156"/>
  <c r="J120"/>
  <c r="H156"/>
  <c r="R111"/>
  <c r="Q111"/>
  <c r="J111"/>
  <c r="L111"/>
  <c r="R105"/>
  <c r="R117"/>
  <c r="Q105"/>
  <c r="Q117"/>
  <c r="J105"/>
  <c r="H117"/>
  <c r="R96"/>
  <c r="Q96"/>
  <c r="J96"/>
  <c r="L96"/>
  <c r="R90"/>
  <c r="R102"/>
  <c r="Q90"/>
  <c r="Q102"/>
  <c r="J90"/>
  <c r="L90"/>
  <c r="R81"/>
  <c r="Q81"/>
  <c r="J81"/>
  <c r="L81"/>
  <c r="R75"/>
  <c r="Q75"/>
  <c r="J75"/>
  <c r="L75"/>
  <c r="R69"/>
  <c r="Q69"/>
  <c r="J69"/>
  <c r="L69"/>
  <c r="R63"/>
  <c r="Q63"/>
  <c r="J63"/>
  <c r="L63"/>
  <c r="R57"/>
  <c r="Q57"/>
  <c r="J57"/>
  <c r="L57"/>
  <c r="R51"/>
  <c r="Q51"/>
  <c r="J51"/>
  <c r="L51"/>
  <c r="R45"/>
  <c r="R87"/>
  <c r="Q45"/>
  <c r="Q87"/>
  <c r="J45"/>
  <c r="L45"/>
  <c r="R36"/>
  <c r="Q36"/>
  <c r="J36"/>
  <c r="L36"/>
  <c r="R30"/>
  <c r="R42"/>
  <c r="Q30"/>
  <c r="Q42"/>
  <c r="J30"/>
  <c r="H42"/>
  <c r="K24"/>
  <c r="K23"/>
  <c r="K22"/>
  <c r="K21"/>
  <c r="K20"/>
  <c r="A13"/>
  <c r="Q11"/>
  <c r="S6"/>
  <c r="S5"/>
  <c i="7" r="R132"/>
  <c r="R138"/>
  <c r="Q132"/>
  <c r="Q138"/>
  <c r="J132"/>
  <c r="H139"/>
  <c r="R123"/>
  <c r="Q123"/>
  <c r="J123"/>
  <c r="L123"/>
  <c r="R117"/>
  <c r="Q117"/>
  <c r="J117"/>
  <c r="L117"/>
  <c r="R111"/>
  <c r="Q111"/>
  <c r="J111"/>
  <c r="L111"/>
  <c r="R105"/>
  <c r="Q105"/>
  <c r="J105"/>
  <c r="L105"/>
  <c r="R99"/>
  <c r="Q99"/>
  <c r="J99"/>
  <c r="L99"/>
  <c r="R93"/>
  <c r="Q93"/>
  <c r="J93"/>
  <c r="L93"/>
  <c r="R87"/>
  <c r="Q87"/>
  <c r="J87"/>
  <c r="L87"/>
  <c r="R81"/>
  <c r="Q81"/>
  <c r="J81"/>
  <c r="L81"/>
  <c r="R75"/>
  <c r="Q75"/>
  <c r="J75"/>
  <c r="L75"/>
  <c r="R69"/>
  <c r="R129"/>
  <c r="Q69"/>
  <c r="Q129"/>
  <c r="J69"/>
  <c r="H129"/>
  <c r="R60"/>
  <c r="Q60"/>
  <c r="J60"/>
  <c r="L60"/>
  <c r="R54"/>
  <c r="R66"/>
  <c r="Q54"/>
  <c r="Q66"/>
  <c r="J54"/>
  <c r="L66"/>
  <c r="R45"/>
  <c r="R51"/>
  <c r="Q45"/>
  <c r="Q51"/>
  <c r="J45"/>
  <c r="H51"/>
  <c r="R36"/>
  <c r="Q36"/>
  <c r="J36"/>
  <c r="L36"/>
  <c r="R30"/>
  <c r="R42"/>
  <c r="Q30"/>
  <c r="Q42"/>
  <c r="J30"/>
  <c r="H42"/>
  <c r="K24"/>
  <c r="K23"/>
  <c r="K22"/>
  <c r="K21"/>
  <c r="K20"/>
  <c r="A13"/>
  <c r="Q11"/>
  <c r="S6"/>
  <c r="S5"/>
  <c i="6" r="R118"/>
  <c r="R124"/>
  <c r="Q118"/>
  <c r="Q124"/>
  <c r="J118"/>
  <c r="L124"/>
  <c r="R109"/>
  <c r="Q109"/>
  <c r="J109"/>
  <c r="L109"/>
  <c r="R103"/>
  <c r="Q103"/>
  <c r="J103"/>
  <c r="L103"/>
  <c r="R97"/>
  <c r="Q97"/>
  <c r="J97"/>
  <c r="L97"/>
  <c r="R91"/>
  <c r="Q91"/>
  <c r="J91"/>
  <c r="L91"/>
  <c r="R85"/>
  <c r="Q85"/>
  <c r="J85"/>
  <c r="L85"/>
  <c r="R79"/>
  <c r="Q79"/>
  <c r="J79"/>
  <c r="L79"/>
  <c r="R73"/>
  <c r="Q73"/>
  <c r="J73"/>
  <c r="L73"/>
  <c r="R67"/>
  <c r="Q67"/>
  <c r="J67"/>
  <c r="L67"/>
  <c r="R61"/>
  <c r="Q61"/>
  <c r="J61"/>
  <c r="L61"/>
  <c r="R55"/>
  <c r="R115"/>
  <c r="Q55"/>
  <c r="Q115"/>
  <c r="J55"/>
  <c r="H116"/>
  <c r="R46"/>
  <c r="Q46"/>
  <c r="J46"/>
  <c r="L46"/>
  <c r="R40"/>
  <c r="Q40"/>
  <c r="J40"/>
  <c r="L40"/>
  <c r="R34"/>
  <c r="Q34"/>
  <c r="J34"/>
  <c r="L34"/>
  <c r="R28"/>
  <c r="R52"/>
  <c r="Q28"/>
  <c r="Q52"/>
  <c r="J28"/>
  <c r="L52"/>
  <c r="L53"/>
  <c r="K22"/>
  <c r="K21"/>
  <c r="K20"/>
  <c r="A13"/>
  <c r="Q11"/>
  <c r="S6"/>
  <c r="S5"/>
  <c i="5" r="R150"/>
  <c r="Q150"/>
  <c r="J150"/>
  <c r="L150"/>
  <c r="R144"/>
  <c r="Q144"/>
  <c r="J144"/>
  <c r="L144"/>
  <c r="R138"/>
  <c r="Q138"/>
  <c r="J138"/>
  <c r="L138"/>
  <c r="R132"/>
  <c r="Q132"/>
  <c r="J132"/>
  <c r="L132"/>
  <c r="R126"/>
  <c r="Q126"/>
  <c r="J126"/>
  <c r="L126"/>
  <c r="R120"/>
  <c r="R156"/>
  <c r="Q120"/>
  <c r="Q156"/>
  <c r="J120"/>
  <c r="L120"/>
  <c r="R111"/>
  <c r="Q111"/>
  <c r="J111"/>
  <c r="L111"/>
  <c r="R105"/>
  <c r="R117"/>
  <c r="Q105"/>
  <c r="Q117"/>
  <c r="J105"/>
  <c r="H118"/>
  <c r="R96"/>
  <c r="Q96"/>
  <c r="J96"/>
  <c r="L96"/>
  <c r="R90"/>
  <c r="R102"/>
  <c r="Q90"/>
  <c r="Q102"/>
  <c r="J90"/>
  <c r="L102"/>
  <c r="R81"/>
  <c r="Q81"/>
  <c r="J81"/>
  <c r="L81"/>
  <c r="R75"/>
  <c r="Q75"/>
  <c r="J75"/>
  <c r="L75"/>
  <c r="R69"/>
  <c r="Q69"/>
  <c r="J69"/>
  <c r="L69"/>
  <c r="R63"/>
  <c r="Q63"/>
  <c r="J63"/>
  <c r="L63"/>
  <c r="R57"/>
  <c r="Q57"/>
  <c r="J57"/>
  <c r="L57"/>
  <c r="R51"/>
  <c r="Q51"/>
  <c r="J51"/>
  <c r="L51"/>
  <c r="R45"/>
  <c r="R87"/>
  <c r="Q45"/>
  <c r="Q87"/>
  <c r="J45"/>
  <c r="H88"/>
  <c r="R36"/>
  <c r="Q36"/>
  <c r="J36"/>
  <c r="L36"/>
  <c r="R30"/>
  <c r="R42"/>
  <c r="Q30"/>
  <c r="Q42"/>
  <c r="J30"/>
  <c r="L42"/>
  <c r="K24"/>
  <c r="K23"/>
  <c r="K22"/>
  <c r="K21"/>
  <c r="K20"/>
  <c r="A13"/>
  <c r="Q11"/>
  <c r="S6"/>
  <c r="S5"/>
  <c i="4" r="R132"/>
  <c r="R138"/>
  <c r="Q132"/>
  <c r="Q138"/>
  <c r="J132"/>
  <c r="H139"/>
  <c r="R123"/>
  <c r="Q123"/>
  <c r="J123"/>
  <c r="L123"/>
  <c r="R117"/>
  <c r="Q117"/>
  <c r="J117"/>
  <c r="L117"/>
  <c r="R111"/>
  <c r="Q111"/>
  <c r="J111"/>
  <c r="L111"/>
  <c r="R105"/>
  <c r="Q105"/>
  <c r="J105"/>
  <c r="L105"/>
  <c r="R99"/>
  <c r="Q99"/>
  <c r="J99"/>
  <c r="L99"/>
  <c r="R93"/>
  <c r="Q93"/>
  <c r="J93"/>
  <c r="L93"/>
  <c r="R87"/>
  <c r="Q87"/>
  <c r="J87"/>
  <c r="L87"/>
  <c r="R81"/>
  <c r="Q81"/>
  <c r="J81"/>
  <c r="L81"/>
  <c r="R75"/>
  <c r="Q75"/>
  <c r="J75"/>
  <c r="L75"/>
  <c r="R69"/>
  <c r="R129"/>
  <c r="Q69"/>
  <c r="Q129"/>
  <c r="J69"/>
  <c r="H129"/>
  <c r="R60"/>
  <c r="Q60"/>
  <c r="J60"/>
  <c r="L60"/>
  <c r="R54"/>
  <c r="R66"/>
  <c r="Q54"/>
  <c r="Q66"/>
  <c r="J54"/>
  <c r="L66"/>
  <c r="R45"/>
  <c r="R51"/>
  <c r="Q45"/>
  <c r="Q51"/>
  <c r="J45"/>
  <c r="L45"/>
  <c r="R36"/>
  <c r="Q36"/>
  <c r="J36"/>
  <c r="L36"/>
  <c r="R30"/>
  <c r="R42"/>
  <c r="Q30"/>
  <c r="Q42"/>
  <c r="J30"/>
  <c r="H42"/>
  <c r="K24"/>
  <c r="K23"/>
  <c r="K22"/>
  <c r="K21"/>
  <c r="K20"/>
  <c r="A13"/>
  <c r="Q11"/>
  <c r="S6"/>
  <c r="S5"/>
  <c i="3" r="R164"/>
  <c r="Q164"/>
  <c r="J164"/>
  <c r="L164"/>
  <c r="R158"/>
  <c r="Q158"/>
  <c r="J158"/>
  <c r="L158"/>
  <c r="R152"/>
  <c r="Q152"/>
  <c r="J152"/>
  <c r="L152"/>
  <c r="R146"/>
  <c r="R170"/>
  <c r="Q146"/>
  <c r="Q170"/>
  <c r="J146"/>
  <c r="L170"/>
  <c r="R137"/>
  <c r="Q137"/>
  <c r="J137"/>
  <c r="L137"/>
  <c r="R131"/>
  <c r="R143"/>
  <c r="Q131"/>
  <c r="Q143"/>
  <c r="J131"/>
  <c r="L131"/>
  <c r="R122"/>
  <c r="Q122"/>
  <c r="J122"/>
  <c r="L122"/>
  <c r="R116"/>
  <c r="Q116"/>
  <c r="J116"/>
  <c r="L116"/>
  <c r="R110"/>
  <c r="Q110"/>
  <c r="J110"/>
  <c r="L110"/>
  <c r="R104"/>
  <c r="Q104"/>
  <c r="J104"/>
  <c r="L104"/>
  <c r="R98"/>
  <c r="Q98"/>
  <c r="J98"/>
  <c r="L98"/>
  <c r="R92"/>
  <c r="Q92"/>
  <c r="J92"/>
  <c r="L92"/>
  <c r="R86"/>
  <c r="Q86"/>
  <c r="J86"/>
  <c r="L86"/>
  <c r="R80"/>
  <c r="Q80"/>
  <c r="J80"/>
  <c r="L80"/>
  <c r="R74"/>
  <c r="Q74"/>
  <c r="J74"/>
  <c r="L74"/>
  <c r="R68"/>
  <c r="Q68"/>
  <c r="J68"/>
  <c r="L68"/>
  <c r="R62"/>
  <c r="R128"/>
  <c r="Q62"/>
  <c r="Q128"/>
  <c r="J62"/>
  <c r="L128"/>
  <c r="R53"/>
  <c r="Q53"/>
  <c r="J53"/>
  <c r="L53"/>
  <c r="R47"/>
  <c r="Q47"/>
  <c r="J47"/>
  <c r="L47"/>
  <c r="R41"/>
  <c r="Q41"/>
  <c r="J41"/>
  <c r="L41"/>
  <c r="R35"/>
  <c r="Q35"/>
  <c r="J35"/>
  <c r="L35"/>
  <c r="R29"/>
  <c r="R59"/>
  <c r="Q29"/>
  <c r="Q59"/>
  <c r="J29"/>
  <c r="H60"/>
  <c r="K23"/>
  <c r="K22"/>
  <c r="K20"/>
  <c r="A13"/>
  <c r="S6"/>
  <c r="S5"/>
  <c i="2" r="R62"/>
  <c r="Q62"/>
  <c r="J62"/>
  <c r="L62"/>
  <c r="R56"/>
  <c r="Q56"/>
  <c r="J56"/>
  <c r="L56"/>
  <c r="R50"/>
  <c r="Q50"/>
  <c r="J50"/>
  <c r="L50"/>
  <c r="R44"/>
  <c r="Q44"/>
  <c r="J44"/>
  <c r="L44"/>
  <c r="R38"/>
  <c r="Q38"/>
  <c r="J38"/>
  <c r="L38"/>
  <c r="R32"/>
  <c r="Q32"/>
  <c r="J32"/>
  <c r="L32"/>
  <c r="R26"/>
  <c r="R68"/>
  <c r="Q26"/>
  <c r="Q68"/>
  <c r="J26"/>
  <c r="L26"/>
  <c r="K20"/>
  <c r="A13"/>
  <c r="Q11"/>
  <c r="S6"/>
  <c r="S5"/>
  <c i="1" r="S6"/>
  <c r="S5"/>
  <c i="2" l="1" r="L68"/>
  <c r="L69"/>
  <c i="3" r="L21"/>
  <c r="L23"/>
  <c r="L129"/>
  <c r="L146"/>
  <c r="L171"/>
  <c i="4" r="L132"/>
  <c i="5" r="H43"/>
  <c r="L43"/>
  <c r="L87"/>
  <c r="L90"/>
  <c r="L105"/>
  <c r="H156"/>
  <c i="6" r="L28"/>
  <c r="L118"/>
  <c i="7" r="L67"/>
  <c r="H130"/>
  <c i="8" r="H87"/>
  <c r="S7"/>
  <c r="H88"/>
  <c r="H157"/>
  <c i="9" r="L28"/>
  <c r="H58"/>
  <c r="H59"/>
  <c r="L130"/>
  <c r="H154"/>
  <c i="10" r="H42"/>
  <c r="L45"/>
  <c r="H51"/>
  <c r="J51"/>
  <c r="J52"/>
  <c r="H52"/>
  <c r="H66"/>
  <c r="H130"/>
  <c r="L138"/>
  <c r="L24"/>
  <c i="11" r="L20"/>
  <c r="L23"/>
  <c r="L30"/>
  <c r="H43"/>
  <c r="L45"/>
  <c r="L90"/>
  <c r="L102"/>
  <c r="L103"/>
  <c r="H103"/>
  <c r="L105"/>
  <c r="H118"/>
  <c r="L150"/>
  <c r="J150"/>
  <c r="J151"/>
  <c i="12" r="L137"/>
  <c r="L22"/>
  <c r="L140"/>
  <c r="L165"/>
  <c i="13" r="L42"/>
  <c r="L43"/>
  <c r="H66"/>
  <c r="H138"/>
  <c i="14" r="L20"/>
  <c r="H43"/>
  <c r="L87"/>
  <c r="L88"/>
  <c r="L150"/>
  <c r="L151"/>
  <c i="15" r="H41"/>
  <c r="L80"/>
  <c r="J80"/>
  <c r="J81"/>
  <c r="H81"/>
  <c r="L83"/>
  <c r="L89"/>
  <c r="L22"/>
  <c r="L92"/>
  <c r="H99"/>
  <c i="16" r="L66"/>
  <c i="17" r="H39"/>
  <c r="J11"/>
  <c i="1" r="F42"/>
  <c i="17" r="L78"/>
  <c r="L79"/>
  <c i="18" r="H52"/>
  <c r="L66"/>
  <c r="L67"/>
  <c i="19" r="H52"/>
  <c r="L103"/>
  <c r="L104"/>
  <c r="H118"/>
  <c r="H119"/>
  <c i="20" r="H42"/>
  <c r="H51"/>
  <c r="L72"/>
  <c r="L73"/>
  <c r="H147"/>
  <c i="21" r="H41"/>
  <c r="L43"/>
  <c r="H100"/>
  <c i="22" r="H51"/>
  <c r="H52"/>
  <c i="2" r="H69"/>
  <c r="J10"/>
  <c r="S11"/>
  <c i="1" r="S20"/>
  <c i="3" r="L29"/>
  <c r="H59"/>
  <c i="4" r="L22"/>
  <c r="L67"/>
  <c r="H138"/>
  <c i="5" r="L22"/>
  <c r="L30"/>
  <c r="H42"/>
  <c r="J42"/>
  <c r="L117"/>
  <c i="6" r="H52"/>
  <c r="H124"/>
  <c r="J124"/>
  <c r="J125"/>
  <c r="H125"/>
  <c i="7" r="L30"/>
  <c r="L42"/>
  <c r="L43"/>
  <c r="H43"/>
  <c r="L45"/>
  <c r="L129"/>
  <c r="J129"/>
  <c r="J130"/>
  <c i="8" r="L30"/>
  <c r="L42"/>
  <c r="L43"/>
  <c r="L117"/>
  <c r="L118"/>
  <c r="L156"/>
  <c r="L157"/>
  <c i="9" r="L127"/>
  <c r="L128"/>
  <c i="10" r="L54"/>
  <c r="L129"/>
  <c r="L130"/>
  <c i="11" r="L87"/>
  <c r="J87"/>
  <c r="J88"/>
  <c i="12" r="H122"/>
  <c i="13" r="L30"/>
  <c r="H43"/>
  <c r="L45"/>
  <c r="H129"/>
  <c i="14" r="L45"/>
  <c r="L90"/>
  <c r="H102"/>
  <c r="J102"/>
  <c r="J103"/>
  <c r="H103"/>
  <c i="15" r="H98"/>
  <c r="J98"/>
  <c r="J99"/>
  <c i="17" r="L40"/>
  <c i="18" r="L27"/>
  <c r="L54"/>
  <c i="20" r="L20"/>
  <c r="J42"/>
  <c r="S42"/>
  <c r="S20"/>
  <c r="H52"/>
  <c r="H148"/>
  <c i="21" r="H40"/>
  <c r="S7"/>
  <c r="H79"/>
  <c r="L80"/>
  <c r="H101"/>
  <c i="22" r="L27"/>
  <c i="2" r="H68"/>
  <c r="J11"/>
  <c i="1" r="F20"/>
  <c i="3" r="L62"/>
  <c r="H170"/>
  <c r="J170"/>
  <c r="J171"/>
  <c i="4" r="L42"/>
  <c r="L43"/>
  <c r="H43"/>
  <c r="H51"/>
  <c r="J11"/>
  <c i="1" r="F24"/>
  <c i="4" r="L138"/>
  <c r="L24"/>
  <c i="5" r="H117"/>
  <c r="L156"/>
  <c r="L24"/>
  <c i="6" r="H115"/>
  <c r="L125"/>
  <c i="7" r="L22"/>
  <c r="H52"/>
  <c r="L54"/>
  <c r="H67"/>
  <c r="L132"/>
  <c i="8" r="H43"/>
  <c r="L102"/>
  <c r="L22"/>
  <c r="L120"/>
  <c i="9" r="J58"/>
  <c r="J59"/>
  <c r="J154"/>
  <c r="J155"/>
  <c r="L155"/>
  <c i="10" r="L21"/>
  <c i="11" r="H117"/>
  <c r="J117"/>
  <c r="J118"/>
  <c r="H151"/>
  <c i="12" r="H53"/>
  <c r="L53"/>
  <c r="L20"/>
  <c i="14" r="L105"/>
  <c r="L120"/>
  <c i="16" r="L51"/>
  <c r="L52"/>
  <c r="L54"/>
  <c r="H66"/>
  <c r="S7"/>
  <c i="20" r="H73"/>
  <c r="L174"/>
  <c i="21" r="L20"/>
  <c r="L22"/>
  <c r="L28"/>
  <c r="J79"/>
  <c r="J80"/>
  <c r="H80"/>
  <c i="3" r="L143"/>
  <c r="H171"/>
  <c i="4" r="L30"/>
  <c r="L54"/>
  <c r="L129"/>
  <c r="J129"/>
  <c r="J130"/>
  <c r="H130"/>
  <c i="5" r="H87"/>
  <c r="H102"/>
  <c r="J102"/>
  <c r="J103"/>
  <c r="L103"/>
  <c r="H157"/>
  <c i="6" r="L20"/>
  <c r="J52"/>
  <c r="S52"/>
  <c r="S20"/>
  <c r="H53"/>
  <c r="J10"/>
  <c r="S11"/>
  <c i="1" r="S27"/>
  <c i="6" r="L115"/>
  <c r="L116"/>
  <c i="7" r="L69"/>
  <c i="8" r="L87"/>
  <c r="J87"/>
  <c r="J88"/>
  <c r="H102"/>
  <c r="H103"/>
  <c r="L105"/>
  <c r="H118"/>
  <c i="9" r="L20"/>
  <c r="L61"/>
  <c r="H127"/>
  <c r="H155"/>
  <c i="10" r="H43"/>
  <c r="J10"/>
  <c r="S11"/>
  <c i="1" r="S32"/>
  <c i="10" r="L52"/>
  <c r="L66"/>
  <c r="L22"/>
  <c r="L69"/>
  <c r="H139"/>
  <c i="11" r="H42"/>
  <c r="J11"/>
  <c i="1" r="F33"/>
  <c i="11" r="H88"/>
  <c r="L120"/>
  <c i="12" r="H54"/>
  <c r="L56"/>
  <c r="L122"/>
  <c r="L123"/>
  <c r="H137"/>
  <c r="H138"/>
  <c r="H164"/>
  <c r="J164"/>
  <c r="J165"/>
  <c r="H165"/>
  <c i="13" r="L51"/>
  <c r="H67"/>
  <c r="L69"/>
  <c r="L132"/>
  <c r="L138"/>
  <c r="L139"/>
  <c i="14" r="L22"/>
  <c r="H88"/>
  <c r="L103"/>
  <c r="L117"/>
  <c r="L118"/>
  <c r="H150"/>
  <c i="15" r="L23"/>
  <c r="L29"/>
  <c r="J41"/>
  <c r="J42"/>
  <c r="H42"/>
  <c r="J10"/>
  <c i="1" r="D39"/>
  <c i="15" r="L42"/>
  <c r="L44"/>
  <c i="16" r="J11"/>
  <c i="1" r="F40"/>
  <c i="16" r="L27"/>
  <c r="H52"/>
  <c r="J10"/>
  <c i="1" r="D40"/>
  <c i="17" r="J39"/>
  <c r="J40"/>
  <c r="H79"/>
  <c i="18" r="H67"/>
  <c i="19" r="L52"/>
  <c r="J52"/>
  <c r="J53"/>
  <c r="H53"/>
  <c r="J10"/>
  <c r="S11"/>
  <c i="1" r="S45"/>
  <c i="19" r="L118"/>
  <c r="L119"/>
  <c i="20" r="L30"/>
  <c r="H43"/>
  <c r="J10"/>
  <c r="S11"/>
  <c i="1" r="S46"/>
  <c i="20" r="L45"/>
  <c r="J51"/>
  <c r="J52"/>
  <c r="L52"/>
  <c r="H72"/>
  <c r="L147"/>
  <c r="L148"/>
  <c i="21" r="J40"/>
  <c r="J41"/>
  <c r="J100"/>
  <c r="J101"/>
  <c i="22" r="L52"/>
  <c r="H115"/>
  <c i="3" r="H128"/>
  <c r="J128"/>
  <c r="J129"/>
  <c r="H129"/>
  <c r="J10"/>
  <c r="S11"/>
  <c i="1" r="S23"/>
  <c i="3" r="H143"/>
  <c r="H144"/>
  <c i="4" r="L51"/>
  <c r="J51"/>
  <c r="J52"/>
  <c r="H52"/>
  <c r="H66"/>
  <c r="J66"/>
  <c r="J67"/>
  <c r="H67"/>
  <c r="L69"/>
  <c i="5" r="L45"/>
  <c r="H103"/>
  <c i="6" r="L55"/>
  <c i="7" r="L51"/>
  <c r="L21"/>
  <c r="H66"/>
  <c r="J66"/>
  <c r="J67"/>
  <c r="H138"/>
  <c i="8" r="J11"/>
  <c i="1" r="F29"/>
  <c i="10" r="L42"/>
  <c r="L20"/>
  <c i="13" r="S7"/>
  <c r="H51"/>
  <c r="J11"/>
  <c i="1" r="F36"/>
  <c i="13" r="L66"/>
  <c r="L67"/>
  <c i="14" r="L30"/>
  <c r="H42"/>
  <c r="J42"/>
  <c r="J43"/>
  <c r="H117"/>
  <c i="15" r="H89"/>
  <c i="17" r="H40"/>
  <c r="J10"/>
  <c r="S11"/>
  <c i="1" r="S42"/>
  <c i="17" r="L42"/>
  <c i="18" r="L52"/>
  <c i="20" r="L150"/>
  <c r="H174"/>
  <c i="22" r="L21"/>
  <c r="J51"/>
  <c r="J52"/>
  <c i="3" r="K21"/>
  <c r="Q11"/>
  <c r="L59"/>
  <c r="J59"/>
  <c r="S59"/>
  <c r="S20"/>
  <c i="5" r="L20"/>
  <c i="6" r="L22"/>
  <c i="7" r="L138"/>
  <c r="L24"/>
  <c i="10" r="L132"/>
  <c i="13" r="L129"/>
  <c r="L23"/>
  <c i="17" r="L27"/>
  <c i="18" r="H51"/>
  <c r="S7"/>
  <c i="19" r="L55"/>
  <c r="H103"/>
  <c i="22" r="L54"/>
  <c r="H114"/>
  <c r="J114"/>
  <c r="J115"/>
  <c i="6" l="1" r="S7"/>
  <c i="22" r="S7"/>
  <c i="16" r="J66"/>
  <c r="J67"/>
  <c i="8" r="J10"/>
  <c i="1" r="D29"/>
  <c i="15" r="S7"/>
  <c i="11" r="J10"/>
  <c r="S11"/>
  <c i="1" r="S33"/>
  <c i="14" r="J10"/>
  <c r="S11"/>
  <c i="1" r="S37"/>
  <c i="10" r="S7"/>
  <c i="14" r="J11"/>
  <c i="1" r="F37"/>
  <c r="D38"/>
  <c i="3" r="J143"/>
  <c r="J144"/>
  <c i="4" r="J10"/>
  <c r="S11"/>
  <c i="1" r="S24"/>
  <c i="5" r="J11"/>
  <c i="1" r="F25"/>
  <c i="3" r="S7"/>
  <c i="21" r="J10"/>
  <c i="1" r="D48"/>
  <c i="19" r="J11"/>
  <c i="1" r="F45"/>
  <c i="9" r="J10"/>
  <c r="S11"/>
  <c i="1" r="S31"/>
  <c i="5" r="J10"/>
  <c i="1" r="D25"/>
  <c i="13" r="J51"/>
  <c r="J52"/>
  <c i="20" r="J174"/>
  <c r="J175"/>
  <c i="12" r="S7"/>
  <c i="13" r="J10"/>
  <c r="S11"/>
  <c i="1" r="S36"/>
  <c i="5" r="J117"/>
  <c r="J118"/>
  <c i="22" r="J10"/>
  <c r="S11"/>
  <c i="1" r="S49"/>
  <c i="18" r="J10"/>
  <c r="S11"/>
  <c i="1" r="S43"/>
  <c i="9" r="S7"/>
  <c i="12" r="J10"/>
  <c r="S11"/>
  <c i="1" r="S35"/>
  <c i="7" r="J10"/>
  <c r="S11"/>
  <c i="1" r="S28"/>
  <c i="20" r="J11"/>
  <c i="1" r="F46"/>
  <c i="5" r="J87"/>
  <c r="J88"/>
  <c i="18" r="J51"/>
  <c i="4" r="S7"/>
  <c i="15" r="S80"/>
  <c r="S21"/>
  <c i="21" r="S100"/>
  <c r="S22"/>
  <c i="9" r="S154"/>
  <c r="S22"/>
  <c i="7" r="S66"/>
  <c r="S22"/>
  <c i="4" r="S66"/>
  <c r="S22"/>
  <c i="22" r="S114"/>
  <c r="S21"/>
  <c i="15" r="S98"/>
  <c r="S23"/>
  <c i="3" r="S128"/>
  <c r="S21"/>
  <c i="21" r="S79"/>
  <c r="S21"/>
  <c i="10" r="S51"/>
  <c r="S21"/>
  <c i="6" r="S124"/>
  <c r="S22"/>
  <c i="21" r="S40"/>
  <c r="S20"/>
  <c i="12" r="S164"/>
  <c r="S23"/>
  <c i="14" r="S102"/>
  <c r="S22"/>
  <c i="5" r="S102"/>
  <c r="S22"/>
  <c r="S42"/>
  <c r="S20"/>
  <c i="15" r="S41"/>
  <c r="S20"/>
  <c i="11" r="S117"/>
  <c r="S23"/>
  <c i="9" r="S58"/>
  <c r="S20"/>
  <c i="22" r="S51"/>
  <c r="S20"/>
  <c i="19" r="S52"/>
  <c r="S20"/>
  <c i="4" r="S129"/>
  <c r="S23"/>
  <c r="S51"/>
  <c r="S21"/>
  <c i="3" r="S170"/>
  <c r="S23"/>
  <c i="11" r="J42"/>
  <c r="J43"/>
  <c i="8" r="S87"/>
  <c r="S21"/>
  <c i="7" r="S7"/>
  <c i="14" r="S42"/>
  <c r="S20"/>
  <c i="7" r="J11"/>
  <c i="1" r="F28"/>
  <c i="11" r="S150"/>
  <c r="S24"/>
  <c i="20" r="S51"/>
  <c r="S21"/>
  <c i="11" r="S87"/>
  <c r="S21"/>
  <c i="17" r="S39"/>
  <c r="S20"/>
  <c i="7" r="S129"/>
  <c r="S23"/>
  <c i="1" r="D20"/>
  <c r="D27"/>
  <c r="D32"/>
  <c i="3" r="J11"/>
  <c i="1" r="F23"/>
  <c r="F22"/>
  <c i="3" r="L20"/>
  <c r="L22"/>
  <c r="L144"/>
  <c i="4" r="L23"/>
  <c r="J42"/>
  <c r="R11"/>
  <c r="J138"/>
  <c r="J139"/>
  <c i="5" r="L118"/>
  <c r="L157"/>
  <c i="6" r="J11"/>
  <c i="1" r="F27"/>
  <c r="F26"/>
  <c i="6" r="J53"/>
  <c i="7" r="J42"/>
  <c r="J51"/>
  <c r="J52"/>
  <c r="L130"/>
  <c r="J138"/>
  <c r="J139"/>
  <c i="8" r="L23"/>
  <c r="J42"/>
  <c r="J43"/>
  <c r="L88"/>
  <c r="L103"/>
  <c i="9" r="L21"/>
  <c i="10" r="L43"/>
  <c r="L139"/>
  <c i="11" r="S7"/>
  <c r="L24"/>
  <c r="L88"/>
  <c r="J102"/>
  <c r="J103"/>
  <c i="12" r="J53"/>
  <c r="J54"/>
  <c i="13" r="L24"/>
  <c r="J129"/>
  <c r="J130"/>
  <c r="J138"/>
  <c r="J139"/>
  <c i="14" r="S7"/>
  <c r="L23"/>
  <c i="15" r="S11"/>
  <c i="1" r="S39"/>
  <c i="15" r="L81"/>
  <c i="16" r="S11"/>
  <c i="1" r="S40"/>
  <c i="19" r="S7"/>
  <c r="L21"/>
  <c r="L22"/>
  <c i="21" r="J11"/>
  <c i="1" r="F48"/>
  <c i="2" r="S7"/>
  <c r="L20"/>
  <c i="3" r="L60"/>
  <c i="4" r="L21"/>
  <c r="L139"/>
  <c i="5" r="S7"/>
  <c r="L88"/>
  <c i="6" r="L21"/>
  <c i="7" r="L23"/>
  <c r="L139"/>
  <c i="8" r="L20"/>
  <c r="J102"/>
  <c r="J103"/>
  <c i="9" r="J11"/>
  <c i="1" r="F31"/>
  <c i="10" r="J42"/>
  <c r="J43"/>
  <c r="J66"/>
  <c r="J67"/>
  <c r="L67"/>
  <c i="11" r="L21"/>
  <c i="13" r="L20"/>
  <c r="L22"/>
  <c r="J42"/>
  <c r="J43"/>
  <c r="J66"/>
  <c r="J67"/>
  <c r="L130"/>
  <c i="14" r="J87"/>
  <c r="J88"/>
  <c r="J117"/>
  <c r="J118"/>
  <c r="J150"/>
  <c r="J151"/>
  <c i="15" r="L90"/>
  <c i="16" r="L20"/>
  <c r="L67"/>
  <c i="17" r="S7"/>
  <c i="20" r="L22"/>
  <c r="L23"/>
  <c r="L24"/>
  <c r="J43"/>
  <c r="J72"/>
  <c r="J73"/>
  <c r="J147"/>
  <c r="J148"/>
  <c i="21" r="R11"/>
  <c i="1" r="D46"/>
  <c i="4" r="L20"/>
  <c r="L52"/>
  <c r="L130"/>
  <c i="8" r="L21"/>
  <c r="L24"/>
  <c i="9" r="J127"/>
  <c r="J128"/>
  <c i="10" r="J11"/>
  <c i="1" r="F32"/>
  <c i="10" r="L23"/>
  <c i="11" r="L22"/>
  <c i="12" r="J11"/>
  <c i="1" r="F35"/>
  <c r="F34"/>
  <c i="12" r="L54"/>
  <c r="J122"/>
  <c r="J123"/>
  <c i="13" r="L21"/>
  <c r="L52"/>
  <c i="14" r="L21"/>
  <c i="15" r="J89"/>
  <c r="J90"/>
  <c i="20" r="S7"/>
  <c r="L175"/>
  <c i="22" r="J11"/>
  <c i="1" r="F49"/>
  <c r="D42"/>
  <c i="2" r="J68"/>
  <c r="J69"/>
  <c i="5" r="L23"/>
  <c r="J156"/>
  <c r="J157"/>
  <c i="7" r="L20"/>
  <c i="8" r="J117"/>
  <c r="J118"/>
  <c i="10" r="J129"/>
  <c r="J130"/>
  <c r="J138"/>
  <c r="J139"/>
  <c i="11" r="L151"/>
  <c i="12" r="L21"/>
  <c i="15" r="R11"/>
  <c r="L21"/>
  <c i="16" r="L21"/>
  <c r="J51"/>
  <c r="J52"/>
  <c i="18" r="J11"/>
  <c i="1" r="F43"/>
  <c r="F41"/>
  <c i="18" r="J66"/>
  <c r="J67"/>
  <c i="19" r="L20"/>
  <c r="L53"/>
  <c r="J103"/>
  <c r="J104"/>
  <c i="1" r="D45"/>
  <c r="D44"/>
  <c i="3" r="J60"/>
  <c i="5" r="J43"/>
  <c i="6" r="J115"/>
  <c r="J116"/>
  <c i="7" r="L52"/>
  <c i="12" r="J137"/>
  <c r="J138"/>
  <c r="L138"/>
  <c i="14" r="L24"/>
  <c i="15" r="J11"/>
  <c i="1" r="F39"/>
  <c r="F38"/>
  <c i="18" r="L21"/>
  <c i="19" r="J118"/>
  <c r="J119"/>
  <c i="22" r="R11"/>
  <c i="1" r="D23"/>
  <c i="5" r="L21"/>
  <c i="8" r="J156"/>
  <c r="J157"/>
  <c i="17" r="L21"/>
  <c r="J78"/>
  <c r="J79"/>
  <c i="1" l="1" r="F30"/>
  <c r="F44"/>
  <c r="F21"/>
  <c r="F47"/>
  <c i="7" r="R11"/>
  <c i="18" r="R11"/>
  <c i="1" r="S7"/>
  <c r="F13"/>
  <c i="19" r="R11"/>
  <c i="20" r="R11"/>
  <c i="14" r="R11"/>
  <c i="17" r="R11"/>
  <c i="9" r="R11"/>
  <c i="6" r="R11"/>
  <c i="3" r="R11"/>
  <c i="5" r="R11"/>
  <c i="1" r="D24"/>
  <c r="D22"/>
  <c r="D43"/>
  <c r="D41"/>
  <c r="D49"/>
  <c r="D47"/>
  <c i="2" r="R11"/>
  <c i="20" r="S72"/>
  <c r="S22"/>
  <c i="2" r="S68"/>
  <c r="S20"/>
  <c i="8" r="S42"/>
  <c r="S20"/>
  <c i="4" r="S138"/>
  <c r="S24"/>
  <c i="19" r="S118"/>
  <c r="S22"/>
  <c i="12" r="S53"/>
  <c r="S20"/>
  <c i="7" r="S51"/>
  <c r="S21"/>
  <c i="10" r="S129"/>
  <c r="S23"/>
  <c i="16" r="S66"/>
  <c r="S21"/>
  <c i="20" r="S147"/>
  <c r="S23"/>
  <c i="15" r="S89"/>
  <c r="S22"/>
  <c i="19" r="S103"/>
  <c r="S21"/>
  <c i="11" r="S102"/>
  <c r="S22"/>
  <c i="8" r="S117"/>
  <c r="S23"/>
  <c i="4" r="S42"/>
  <c r="S20"/>
  <c i="7" r="J43"/>
  <c i="5" r="S117"/>
  <c r="S23"/>
  <c i="12" r="S137"/>
  <c r="S22"/>
  <c i="8" r="R11"/>
  <c i="16" r="S51"/>
  <c r="S20"/>
  <c i="13" r="S129"/>
  <c r="S23"/>
  <c i="6" r="S115"/>
  <c r="S21"/>
  <c i="10" r="R11"/>
  <c i="20" r="S174"/>
  <c r="S24"/>
  <c i="10" r="S66"/>
  <c r="S22"/>
  <c i="3" r="S143"/>
  <c r="S22"/>
  <c i="8" r="S156"/>
  <c r="S24"/>
  <c i="7" r="S42"/>
  <c r="S20"/>
  <c i="14" r="S87"/>
  <c r="S21"/>
  <c i="18" r="S66"/>
  <c r="S21"/>
  <c i="11" r="S42"/>
  <c r="S20"/>
  <c i="12" r="S122"/>
  <c r="S21"/>
  <c i="13" r="S138"/>
  <c r="S24"/>
  <c i="17" r="S78"/>
  <c r="S21"/>
  <c i="14" r="S150"/>
  <c r="S24"/>
  <c i="10" r="S42"/>
  <c r="S20"/>
  <c i="9" r="S127"/>
  <c r="S21"/>
  <c i="7" r="S138"/>
  <c r="S24"/>
  <c i="5" r="S156"/>
  <c r="S24"/>
  <c i="10" r="S138"/>
  <c r="S24"/>
  <c i="1" r="D28"/>
  <c r="D26"/>
  <c r="D31"/>
  <c r="D35"/>
  <c i="4" r="J43"/>
  <c i="5" r="S11"/>
  <c i="1" r="S25"/>
  <c i="13" r="S51"/>
  <c r="S21"/>
  <c i="16" r="R11"/>
  <c i="1" r="D33"/>
  <c r="D37"/>
  <c i="5" r="S87"/>
  <c r="S21"/>
  <c i="8" r="S11"/>
  <c i="1" r="S29"/>
  <c i="13" r="S42"/>
  <c r="S20"/>
  <c r="R11"/>
  <c i="21" r="S11"/>
  <c i="1" r="S48"/>
  <c r="D36"/>
  <c i="14" r="S117"/>
  <c r="S23"/>
  <c i="13" r="S66"/>
  <c r="S22"/>
  <c i="8" r="S102"/>
  <c r="S22"/>
  <c i="12" r="R11"/>
  <c i="18" r="J52"/>
  <c r="S51"/>
  <c r="S20"/>
  <c i="11" r="R11"/>
  <c i="1" l="1" r="D30"/>
  <c r="D21"/>
  <c r="F11"/>
  <c r="D34"/>
</calcChain>
</file>

<file path=xl/sharedStrings.xml><?xml version="1.0" encoding="utf-8"?>
<sst xmlns="http://schemas.openxmlformats.org/spreadsheetml/2006/main">
  <si>
    <t>SOUHRNNÝ LIST STAVBY</t>
  </si>
  <si>
    <t>STAVBA</t>
  </si>
  <si>
    <t>TÚ_S_131 - II/214 a II/606 Cheb, křižovatka Evropská - Ašská - Pražská - zvýšení kapacity</t>
  </si>
  <si>
    <t>03.02.2026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</si>
  <si>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</si>
  <si>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</si>
  <si>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</si>
  <si>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</si>
  <si>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</si>
  <si>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</si>
  <si>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</si>
  <si>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</si>
  <si>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</si>
  <si>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</si>
  <si>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</si>
  <si>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</si>
  <si>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</si>
  <si>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</si>
  <si>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</si>
  <si>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</si>
  <si>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Všeobecné položky</t>
  </si>
  <si>
    <t>SO101</t>
  </si>
  <si>
    <t>Komunikace - část KSÚS KK</t>
  </si>
  <si>
    <t xml:space="preserve">   └ I. ꜛ</t>
  </si>
  <si>
    <t>Etapa</t>
  </si>
  <si>
    <t xml:space="preserve">      └ I.1 ꜛ</t>
  </si>
  <si>
    <t xml:space="preserve">Bourací práce a příprava staveniště                    </t>
  </si>
  <si>
    <t xml:space="preserve">      └ I.2 ꜛ</t>
  </si>
  <si>
    <t>Komunikace</t>
  </si>
  <si>
    <t xml:space="preserve">      └ I.3 ꜛ</t>
  </si>
  <si>
    <t>Dešťová kanalizace</t>
  </si>
  <si>
    <t xml:space="preserve">   └ II. ꜛ</t>
  </si>
  <si>
    <t xml:space="preserve">      └ II.4 ꜛ</t>
  </si>
  <si>
    <t xml:space="preserve">      └ II.5 ꜛ</t>
  </si>
  <si>
    <t xml:space="preserve">      └ II.6 ꜛ</t>
  </si>
  <si>
    <t xml:space="preserve">   └ III. ꜛ</t>
  </si>
  <si>
    <t xml:space="preserve">      └ III.7 ꜛ</t>
  </si>
  <si>
    <t xml:space="preserve">      └ III.8 ꜛ</t>
  </si>
  <si>
    <t xml:space="preserve">      └ III.9 ꜛ</t>
  </si>
  <si>
    <t xml:space="preserve">   └ IV. ꜛ</t>
  </si>
  <si>
    <t xml:space="preserve">      └ IV.10 ꜛ</t>
  </si>
  <si>
    <t xml:space="preserve">      └ IV.11 ꜛ</t>
  </si>
  <si>
    <t xml:space="preserve">      └ IV.12 ꜛ</t>
  </si>
  <si>
    <t xml:space="preserve">   └ Va. ꜛ</t>
  </si>
  <si>
    <t xml:space="preserve">      └ Va.13 ꜛ</t>
  </si>
  <si>
    <t xml:space="preserve">      └ Va.14 ꜛ</t>
  </si>
  <si>
    <t xml:space="preserve">   └ Vb. ꜛ</t>
  </si>
  <si>
    <t xml:space="preserve">      └ Vb.15 ꜛ</t>
  </si>
  <si>
    <t xml:space="preserve">      └ Vb.16 ꜛ</t>
  </si>
  <si>
    <t xml:space="preserve">   └ VI. ꜛ</t>
  </si>
  <si>
    <t xml:space="preserve">      └ VI.17 ꜛ</t>
  </si>
  <si>
    <t xml:space="preserve">      └ VI.18 ꜛ</t>
  </si>
  <si>
    <t xml:space="preserve">   └ VII. ꜛ</t>
  </si>
  <si>
    <t xml:space="preserve">      └ VII.19 ꜛ</t>
  </si>
  <si>
    <t xml:space="preserve">      └ VII.20 ꜛ</t>
  </si>
  <si>
    <t>SOUPIS PRACÍ</t>
  </si>
  <si>
    <t xml:space="preserve">Objekt: </t>
  </si>
  <si>
    <t xml:space="preserve">Celková cena (bez DPH): </t>
  </si>
  <si>
    <t>SO000 - Všeobecné položky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</si>
  <si>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</si>
  <si>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</si>
  <si>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</si>
  <si>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</si>
  <si>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</si>
  <si>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</si>
  <si>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</si>
  <si>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</si>
  <si>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</si>
  <si>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</si>
  <si>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</si>
  <si>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</si>
  <si>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</si>
  <si>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</si>
  <si>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</si>
  <si>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</si>
  <si>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</si>
  <si>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</si>
  <si>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 xml:space="preserve">DIO -  kompletní dopravní značení během výstavby, dle jednotlivých etap ZOV_x000d_
- dopravně inženýrská opatření, včetně nájmu a údržby značek po celou dobu stavby, dle harmonogramu zhotovitele, včetně zajištění rozhodnutí o zvláštním užívání, stanovení přechodného značení a rozhodnutí o uzavírce (včetně schválení příslušným dopravním inspektorátem POLICIE ČR a příslušným silničním správním úřadem)_x000d_
- vyznačení objízdných tras a osazení a dodání všech potřebných dopravních značek a přenosné semaforové soustavy</t>
  </si>
  <si>
    <t>výměra</t>
  </si>
  <si>
    <t>1 = 1,000 =&gt; A</t>
  </si>
  <si>
    <t>technická specifikace</t>
  </si>
  <si>
    <t>Položka zahrnuje:
- veškeré náklady spojené s objednatelem požadovanými zařízeními
Položka nezahrnuje:
- x</t>
  </si>
  <si>
    <t>cenová soustava</t>
  </si>
  <si>
    <t>OTSKP 2025</t>
  </si>
  <si>
    <t>poznámka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</si>
  <si>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</si>
  <si>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</si>
  <si>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kraje_x000d_
- včetně geodetické aktualizační dokumentace GAD DTM</t>
  </si>
  <si>
    <t xml:space="preserve">zahrnuje veškeré náklady spojené s objednatelem požadovanými pracemi,  
- pro stanovení orientační investorské ceny určete jednotkovou cenu jako 1% odhadované ceny stavby</t>
  </si>
  <si>
    <t>OTSKP 2023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</si>
  <si>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</si>
  <si>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</si>
  <si>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geodetická činnosti v průběhu provádění stavebních prací včetně vytýčení stavby _x000d_
- včetně vybudování potřebné vytyčovací sítě</t>
  </si>
  <si>
    <t>zahrnuje veškeré náklady spojené s objednatelem požadovanými pracemi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</si>
  <si>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</si>
  <si>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</si>
  <si>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</si>
  <si>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</si>
  <si>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</si>
  <si>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dokumentace skutečného provedení stavby _x000d_
- DSPS v počtu 3 paré + elektronická verze (otevřené i uzavřené formáty)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</si>
  <si>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</si>
  <si>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02945</t>
  </si>
  <si>
    <t>OSTAT POŽADAVKY - GEOMETRICKÝ PLÁN</t>
  </si>
  <si>
    <t>podklady pro majetkové vypořádání stavby_x000d_
- vypracování geometrického plánu včetně projednání a schválení na příslušném KÚ</t>
  </si>
  <si>
    <t xml:space="preserve">Položka zahrnuje:       
- zajištění všech dostupných podkladů pro vyhotovení geometrického plánu investorem
- polní práce spojené s vyhotovením geometrického plánu
- výpočetní a grafické kancelářské práce spojené s vyhotovením geometrického plánu
- autorizace výsledného elaborátu geometrického plánu Autorizovaným Zeměměřičským Inženýrem (AZI) 
- zajištění formální a technické kontroly, včetně potvrzení geometrického plánu místně příslušným katastrálním pracovištěm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</si>
  <si>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</si>
  <si>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</si>
  <si>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</si>
  <si>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dokumentace_x000d_
- včetně přesunů a montáží po dobu stavby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</si>
  <si>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</si>
  <si>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</si>
  <si>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</si>
  <si>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</si>
  <si>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</si>
  <si>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</si>
  <si>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</si>
  <si>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 xml:space="preserve">I.1 - Bourací práce a příprava staveniště                    </t>
  </si>
  <si>
    <t>všeobecné podmínky</t>
  </si>
  <si>
    <t>zemní práce</t>
  </si>
  <si>
    <t>potrubí</t>
  </si>
  <si>
    <t>ostatní práce</t>
  </si>
  <si>
    <t>0 - všeobecné podmínky</t>
  </si>
  <si>
    <t>014102</t>
  </si>
  <si>
    <t>a</t>
  </si>
  <si>
    <t>POPLATKY ZA SKLÁDKU</t>
  </si>
  <si>
    <t>t</t>
  </si>
  <si>
    <t>- zemina</t>
  </si>
  <si>
    <t xml:space="preserve">- z položky 12273.a:  201,88*1,9 = 383,572 =&gt; A _x000d_
- z položky 12273.b:  258,050*1,9 = 490,295 =&gt; B _x000d_
A+B = 873,867 =&gt; C</t>
  </si>
  <si>
    <t>Položka zahrnuje:
- veškeré poplatky provozovateli skládky související s uložením odpadu na skládce.
Položka nezahrnuje:
- x</t>
  </si>
  <si>
    <t>b</t>
  </si>
  <si>
    <t>- kamenivo z vozovky</t>
  </si>
  <si>
    <t xml:space="preserve">- z položky 11332:  41,2*2,1 = 86,520 =&gt; A</t>
  </si>
  <si>
    <t>c</t>
  </si>
  <si>
    <t>- asfalt</t>
  </si>
  <si>
    <t xml:space="preserve">- z položky 11333:  4,2*2,5 = 10,500 =&gt; A</t>
  </si>
  <si>
    <t>d</t>
  </si>
  <si>
    <t>- beton</t>
  </si>
  <si>
    <t xml:space="preserve">- z položky 11352:  188*0,15*0,30*2,4 = 20,304 =&gt; A</t>
  </si>
  <si>
    <t>e</t>
  </si>
  <si>
    <t>- kámen</t>
  </si>
  <si>
    <t xml:space="preserve">- z položky 11353:  28*0,20*0,25*2,4 = 3,360 =&gt; B</t>
  </si>
  <si>
    <t>1 - zemní práce</t>
  </si>
  <si>
    <t>11317</t>
  </si>
  <si>
    <t>ODSTRAN KRYTU ZPEVNĚNÝCH PLOCH Z DLAŽEB KOSTEK</t>
  </si>
  <si>
    <t>M3</t>
  </si>
  <si>
    <t>- rozebrání dlažby z drobných kostek_x000d_
- včetně očištění _x000d_
- část kostek (3,85 m3) bude využita jako přídlažba pro město Cheb _x000d_
- včetně naložení a dovozu na deponii _x000d_
-zbývající kostky (12,55 m3) budou odkoupeny zhotovitelem na základě uzavřené kupní smlouvy</t>
  </si>
  <si>
    <t>164*0,1 = 16,400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</si>
  <si>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</si>
  <si>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</si>
  <si>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</si>
  <si>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- odstranění podkladu stávající vozovky tl. do 200 mm_x000d_
- včetně naložení, odvozu a uložení na skládku _x000d_
- poplatek za uložení na skládce viz položka 014102.b</t>
  </si>
  <si>
    <t>(42+164)*0,2 = 41,200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</si>
  <si>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</si>
  <si>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</si>
  <si>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</si>
  <si>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- odstranění podkladu vozovky tl.do 100 mm_x000d_
- včetně naložení, odvozu a uložení na skládku _x000d_
- poplatek za uložení na skládce viz položka 014102.c</t>
  </si>
  <si>
    <t>(18+2+9+6+7)*0,1 = 4,200 =&gt; A</t>
  </si>
  <si>
    <t>11348</t>
  </si>
  <si>
    <t>ODSTRANĚNÍ KRYTU ZPEVNĚNÝCH PLOCH Z DLAŽDIC VČETNĚ PODKLADU</t>
  </si>
  <si>
    <t>- rozebrání betonové zámkové dlažby - ručně_x000d_
- včetně očištění _x000d_
- včetně naložení a dovozu na místo určení</t>
  </si>
  <si>
    <t xml:space="preserve">betonová hmatová dlažba:  (2+6+6)*0,06 = 0,840 =&gt; A</t>
  </si>
  <si>
    <t>11352</t>
  </si>
  <si>
    <t>ODSTRANĚNÍ CHODNÍKOVÝCH A SILNIČNÍCH OBRUBNÍKŮ BETONOVÝCH</t>
  </si>
  <si>
    <t>M</t>
  </si>
  <si>
    <t>- vytrhání obrub _x000d_
- včetně naložení, odvozu a uložení na skládku _x000d_
- poplatek za uložení na skládce viz položka 014102.d</t>
  </si>
  <si>
    <t xml:space="preserve">- silniční obruba KO betonová:  143 = 143,000 =&gt; A _x000d_
- silniční betonová obruba:  32 = 32,000 =&gt; B _x000d_
- chodníková betonová obruba:  13 = 13,000 =&gt; C _x000d_
A+B+C = 188,000 =&gt; D</t>
  </si>
  <si>
    <t>11353</t>
  </si>
  <si>
    <t>ODSTRANĚNÍ CHODNÍKOVÝCH KAMENNÝCH OBRUBNÍKŮ</t>
  </si>
  <si>
    <t>- vytrhání kamenných obrubníků _x000d_
- včetně naložení, odvozu a uložení na skládku _x000d_
- poplatek za uložení na skládce viz položka 014102.e</t>
  </si>
  <si>
    <t xml:space="preserve">kamenné obruby OP4:  28 = 28,000 =&gt; A</t>
  </si>
  <si>
    <t>11372</t>
  </si>
  <si>
    <t>FRÉZOVÁNÍ ZPEVNĚNÝCH PLOCH ASFALTOVÝCH</t>
  </si>
  <si>
    <t>- frézování stávající asfaltové vozovky _x000d_
- vyfrézovaný materiál bude odkoupen zhotovitelem stavby na základě uzavřené kupní smlouvy (včetně naložení a odvozu)</t>
  </si>
  <si>
    <t xml:space="preserve">tl. 100 mm:  673*0,1 = 67,300 =&gt; A _x000d_
tl. 200 mm:  215*0,2 = 43,000 =&gt; B _x000d_
A+B = 110,300 =&gt; C</t>
  </si>
  <si>
    <t>12110</t>
  </si>
  <si>
    <t>SEJMUTÍ ORNICE NEBO LESNÍ PŮDY</t>
  </si>
  <si>
    <t>- sejmutí ornice tl. do 100 mm_x000d_
- včetně naložení a odvozu na deponii_x000d_
- ornice bude zpětně použita v rámci stavby v části "město Cheb"</t>
  </si>
  <si>
    <t>(6+6+1+73+18)*0,1 = 10,400 =&gt; A</t>
  </si>
  <si>
    <t xml:space="preserve">Položka zahrnuje:
- sejmutí ornice bez ohledu na tloušťku vrstvy
-  její vodorovnou dopravu
Položka nezahrnuje:
- uložení na trvalou skládku</t>
  </si>
  <si>
    <t>12273</t>
  </si>
  <si>
    <t>ODKOPÁVKY A PROKOPÁVKY OBECNÉ TŘ. I</t>
  </si>
  <si>
    <t>- včetně naložení, odvozu a uložení na skládku _x000d_
- poplatek za uložení na skládce viz položka 014102.a</t>
  </si>
  <si>
    <t xml:space="preserve">104*0,52 = 54,080 =&gt; A _x000d_
42*0,52 = 21,840 =&gt; B _x000d_
164*0,32 = 52,480 =&gt; C _x000d_
14*0,32 = 4,480 =&gt; D _x000d_
60*0,32 = 19,200 =&gt; E _x000d_
ostatní:  35 = 35,000 =&gt; F _x000d_
případné odhalení objeveného nefunkčního plynovodu:  _x000d_
(21+16)*0,8*0,5 = 14,800 =&gt; G _x000d_
A+B+C+D+E+F+G = 201,880 =&gt; H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</si>
  <si>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</si>
  <si>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- sanace _x000d_
- včetně naložení, odvozu a uložení na skládku _x000d_
- poplatek za uložení na skládce viz položka 014102.a_x000d_
- položka bude čerpána pouze se souhlasem TDS</t>
  </si>
  <si>
    <t>397,0*0,5*1,3 = 258,050 =&gt; A</t>
  </si>
  <si>
    <t>17120</t>
  </si>
  <si>
    <t>ULOŽENÍ SYPANINY DO NÁSYPŮ A NA SKLÁDKY BEZ ZHUTNĚNÍ</t>
  </si>
  <si>
    <t>- uložení na trvalou skládku nebo deponii</t>
  </si>
  <si>
    <t xml:space="preserve">- z položky 12273.a:  201,88 = 201,880 =&gt; A _x000d_
- z položky 12273.b:  258,050 = 258,050 =&gt; B _x000d_
- z položky 12110:  10,4 = 10,400 =&gt; C _x000d_
A+B+C = 470,330 =&gt; D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</si>
  <si>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</si>
  <si>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8 - potrubí</t>
  </si>
  <si>
    <t>89921</t>
  </si>
  <si>
    <t>VÝŠKOVÁ ÚPRAVA POKLOPŮ</t>
  </si>
  <si>
    <t xml:space="preserve">1.- výměna - výšková úprava poklopu kanalizačního samonivelačního s ošetřením podkladu hloubky do 25 cm_x000d_
2.  výměna - výšková úprava poklopu vodovodního samonivelačního nebo pevného šoupátkového_x000d_
3.  výměna - výšková úprava poklopu vodovodního samonivelačního nebo pevného hydrantového</t>
  </si>
  <si>
    <t xml:space="preserve">1.  4 = 4,000 =&gt; A _x000d_
2.  2 = 2,000 =&gt; B _x000d_
3.  1 = 1,000 =&gt; C _x000d_
A+B+C = 7,000 =&gt; D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</si>
  <si>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</si>
  <si>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</si>
  <si>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</si>
  <si>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- výměna + výšková úprava vtokové mříže uliční vpusti s použitím betonových vyrovnávacích prvků</t>
  </si>
  <si>
    <t>2 = 2,000 =&gt; A</t>
  </si>
  <si>
    <t>9 - ostatní práce</t>
  </si>
  <si>
    <t>914123</t>
  </si>
  <si>
    <t>DOPRAVNÍ ZNAČKY ZÁKLADNÍ VELIKOSTI OCELOVÉ TŘ RA1 - DEMONTÁŽ</t>
  </si>
  <si>
    <t>- odstranění stávajících DZ_x000d_
- včetně naložení a odvozu na místo určení</t>
  </si>
  <si>
    <t xml:space="preserve">P4 + C1:  1+1 = 2,000 =&gt; A</t>
  </si>
  <si>
    <t>Položka zahrnuje:
- odstranění, demontáž a odklizení materiálu s odvozem na předepsané místo
Položka nezahrnuje:
- x</t>
  </si>
  <si>
    <t>914923</t>
  </si>
  <si>
    <t>SLOUPKY A STOJKY DZ Z OCEL TRUBEK DO PATKY DEMONTÁŽ</t>
  </si>
  <si>
    <t>- odstranění stávajících sloupků DZ _x000d_
- včetně odvozu na místo určení nebo do sběrných surovin</t>
  </si>
  <si>
    <t xml:space="preserve">pro P4 + C1:  1 = 1,000 =&gt; A</t>
  </si>
  <si>
    <t>91797</t>
  </si>
  <si>
    <t>ZPOMALOVACÍ PRAHY Z PLASTŮ</t>
  </si>
  <si>
    <t>- odstranění stávajících zpomalovacích prahů plastových _x000d_
- včetně naložení a odvozu _x000d_
- včetně likvidace a případných poplatků</t>
  </si>
  <si>
    <t>4,5+3,5+3,5+2,5 = 14,000 =&gt; A</t>
  </si>
  <si>
    <t>Položka zahrnuje:
- dodávku a pokládku prahů z plastu o rozměrech předepsaných zadávací dokumentací
- podkladní vrstvu předepsanou zadávací dokumentací
Položka nezahrnuje:
- x</t>
  </si>
  <si>
    <t>96687</t>
  </si>
  <si>
    <t>VYBOURÁNÍ ULIČNÍCH VPUSTÍ KOMPLETNÍCH</t>
  </si>
  <si>
    <t>- vybourání stávajících uličních vpustí _x000d_
- včetně naložení a odvozu vybouraného materiálu_x000d_
- včetně uložení na skládce a poplatku za uložení</t>
  </si>
  <si>
    <t>3 = 3,000 =&gt; A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</si>
  <si>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</si>
  <si>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I.2 - Komunikace</t>
  </si>
  <si>
    <t>základy</t>
  </si>
  <si>
    <t>vodorovné konstrukce</t>
  </si>
  <si>
    <t>komunikace</t>
  </si>
  <si>
    <t>18110</t>
  </si>
  <si>
    <t>ÚPRAVA PLÁNĚ SE ZHUTNĚNÍM V HORNINĚ TŘ. I</t>
  </si>
  <si>
    <t>M2</t>
  </si>
  <si>
    <t xml:space="preserve">konstrukce typ F:  (364+5+22+6)*1,3 = 516,100 =&gt; A _x000d_
konstrukce typ G:   55+86+26 = 167,000 =&gt; B _x000d_
A+B = 683,100 =&gt; C</t>
  </si>
  <si>
    <t>Položka zahrnuje:
- úpravu pláně včetně vyrovnání výškových rozdílů. Míru zhutnění určuje projekt.
Položka nezahrnuje:
- x</t>
  </si>
  <si>
    <t>- úprava parapláně pro sanaci_x000d_
- položka bude čerpána pouze se souhlasem TDS</t>
  </si>
  <si>
    <t>397*1,3 = 516,100 =&gt; A</t>
  </si>
  <si>
    <t>2 - základy</t>
  </si>
  <si>
    <t>289971</t>
  </si>
  <si>
    <t>OPLÁŠTĚNÍ (ZPEVNĚNÍ) Z GEOTEXTILIE</t>
  </si>
  <si>
    <t>- geotextílie tkaná separační, filtrační, výztužná PP_x000d_
- pevnost v tahu 40 kN/m</t>
  </si>
  <si>
    <t xml:space="preserve">konstrukce typ F:  (364+5+22+6)*1,3 = 516,100 =&gt; A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</si>
  <si>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</si>
  <si>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4 - vodorovné konstrukce</t>
  </si>
  <si>
    <t>45152</t>
  </si>
  <si>
    <t>PODKLADNÍ A VÝPLŇOVÉ VRSTVY Z KAMENIVA DRCENÉHO</t>
  </si>
  <si>
    <t>- kamenivo hrubé drcené 32-63 tl. 250 mm_x000d_
- sanace _x000d_
- položka bude čerpána se souhlasem TDS</t>
  </si>
  <si>
    <t xml:space="preserve">konstrukce typ F:  397*0,25*1,3 = 129,025 =&gt; A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</si>
  <si>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</si>
  <si>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45157</t>
  </si>
  <si>
    <t>PODKLADNÍ A VÝPLŇOVÉ VRSTVY Z KAMENIVA TĚŽENÉHO</t>
  </si>
  <si>
    <t>- ŠP tl. 50 mm_x000d_
- pod a nad geotextílií _x000d_
- položka bude čerpána pouze v případě potřeby a se souhlasem TDS</t>
  </si>
  <si>
    <t xml:space="preserve">konstrukce typ F:  397*2*0,05*1,3 = 51,610 =&gt; A</t>
  </si>
  <si>
    <t>5 - komunikace</t>
  </si>
  <si>
    <t>56314</t>
  </si>
  <si>
    <t>VOZOVKOVÉ VRSTVY Z MECHANICKY ZPEVNĚNÉHO KAMENIVA TL. DO 200MM</t>
  </si>
  <si>
    <t>MZK 0/45 tl. 200 mm</t>
  </si>
  <si>
    <t xml:space="preserve">konstrukce typ F:  397 = 397,000 =&gt; A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</si>
  <si>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</si>
  <si>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</si>
  <si>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</si>
  <si>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ŠD A 0/63 tl. 250 mm</t>
  </si>
  <si>
    <t>ŠD A 0/63 tl. 250 mm_x000d_
- sanace _x000d_
- položka bude čerpána se souhlasem TDS</t>
  </si>
  <si>
    <t xml:space="preserve">konstrukce typ F:  397*1,3 = 516,100 =&gt; A</t>
  </si>
  <si>
    <t>572143</t>
  </si>
  <si>
    <t>INFILTRAČNÍ POSTŘIK Z EMULZE DO 2,0KG/M2</t>
  </si>
  <si>
    <t>IP 1,5 - 2,0 kg/m2 s posypem</t>
  </si>
  <si>
    <t xml:space="preserve">konstrukce typ F:  397*1,2 = 476,400 =&gt; A _x000d_
konstrukce typ G:  167 = 167,000 =&gt; B _x000d_
A+B = 643,400 =&gt; C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</si>
  <si>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</si>
  <si>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</si>
  <si>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</si>
  <si>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PS-E 0,35 kg/m2 modifikovaný</t>
  </si>
  <si>
    <t xml:space="preserve">konstrukce typ F:  (364+5+22+6)*1,3*2 = 1032,200 =&gt; A _x000d_
konstrukce typ G:   (55+86+26)*2 = 334,000 =&gt; B _x000d_
konstrukce A:  691 = 691,000 =&gt; C _x000d_
pod ACO 8:  450+200 = 650,000 =&gt; D _x000d_
A+B+C+D = 2707,200 =&gt; E</t>
  </si>
  <si>
    <t>574D56</t>
  </si>
  <si>
    <t>ASFALTOVÝ BETON PRO LOŽNÍ VRSTVY MODIFIK ACL 16+, 16S TL. 60MM</t>
  </si>
  <si>
    <t>ACL 16S tl. 60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</si>
  <si>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</si>
  <si>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574F66</t>
  </si>
  <si>
    <t>ASFALTOVÝ BETON PRO PODKLADNÍ VRSTVY MODIFIK ACP 16+, 16S TL. 70MM</t>
  </si>
  <si>
    <t>ACP 16S tl. 70 mm</t>
  </si>
  <si>
    <t xml:space="preserve">konstrukce typ F:  (364+5+22+6)*1,2 = 476,400 =&gt; A _x000d_
konstrukce typ G:   55+86+26 = 167,000 =&gt; B _x000d_
A+B = 643,400 =&gt; C</t>
  </si>
  <si>
    <t>574J54</t>
  </si>
  <si>
    <t>ASFALTOVÝ KOBEREC MASTIXOVÝ MODIFIK SMA 11S TL. 40MM</t>
  </si>
  <si>
    <t>SMA 11S tl. 40 mm</t>
  </si>
  <si>
    <t xml:space="preserve">konstrukce typ F:  364+5+22+6 = 397,000 =&gt; A _x000d_
konstrukce typ G:   55+86+26 = 167,000 =&gt; B _x000d_
konstrukce typ A:  691 = 691,000 =&gt; C _x000d_
A+B+C = 1255,000 =&gt; D</t>
  </si>
  <si>
    <t>5774DG</t>
  </si>
  <si>
    <t xml:space="preserve">VRSTVY PRO OBNOVU A OPRAVY Z ASF BETONU ACL 16S, 16+  MODIFIK</t>
  </si>
  <si>
    <t>ACL 16S _x000d_
- asfaltové vyrovnávky</t>
  </si>
  <si>
    <t>26 = 26,000 =&gt; A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</si>
  <si>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</si>
  <si>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58920</t>
  </si>
  <si>
    <t>VÝPLŇ SPAR MODIFIKOVANÝM ASFALTEM</t>
  </si>
  <si>
    <t>- styčná spára - napojení nového živičného povrchu na stávající za tepla_x000d_
- š. 15 mm hl. 25 mm</t>
  </si>
  <si>
    <t xml:space="preserve">s prořezáváním:  22+44+14+35+75 = 190,000 =&gt; A _x000d_
bez prořezávání:  100 = 100,000 =&gt; B _x000d_
A+B = 290,000 =&gt; C</t>
  </si>
  <si>
    <t>Položka zahrnuje: 
- dodávku předepsaného materiálu
- vyčištění a výplň spar tímto materiálem
Položka nezahrnuje:
- x</t>
  </si>
  <si>
    <t>919114</t>
  </si>
  <si>
    <t>ŘEZÁNÍ ASFALTOVÉHO KRYTU VOZOVEK TL DO 200MM</t>
  </si>
  <si>
    <t>- řezání stávajícího asfaltového krytu do tl. 200 mm</t>
  </si>
  <si>
    <t>176+17+48 = 241,000 =&gt; A</t>
  </si>
  <si>
    <t>Položka zahrnuje:
- řezání vozovkové vrstvy v předepsané tloušťce
- spotřeba vody
Položka nezahrnuje:
- x</t>
  </si>
  <si>
    <t>I.3 - Dešťová kanalizace</t>
  </si>
  <si>
    <t xml:space="preserve">- z položky 13183:  68,885*1,9 = 130,882 =&gt; A</t>
  </si>
  <si>
    <t>02730</t>
  </si>
  <si>
    <t>POMOC PRÁCE ZŘÍZ NEBO ZAJIŠŤ OCHRANU INŽENÝRSKÝCH SÍTÍ</t>
  </si>
  <si>
    <t>- dočasné zajištění kabelů a kabelových tratí - min. 6 volně ložených kabelů _x000d_
- délka 25 m</t>
  </si>
  <si>
    <t>Položka zahrnuje:
- veškeré náklady spojené s ochranou inženýrských sítí
Položka nezahrnuje:
- x</t>
  </si>
  <si>
    <t>11511</t>
  </si>
  <si>
    <t>ČERPÁNÍ VODY DO 500 L/MIN</t>
  </si>
  <si>
    <t>HOD</t>
  </si>
  <si>
    <t>- čerpání vody po dobu 5 dnů_x000d_
- čerpání vody z výkopu při výstavbě kanalizace</t>
  </si>
  <si>
    <t>5*24 = 120,000 =&gt; A</t>
  </si>
  <si>
    <t>Položka zahrnuje:
- čerpání vody na povrchu
- potrubí 
- pohotovost záložní čerpací soupravy
- zřízení čerpací jímky
- následná demontáž a likvidace těchto zařízení
Položka nezahrnuje:
- x</t>
  </si>
  <si>
    <t>13183</t>
  </si>
  <si>
    <t>HLOUBENÍ JAM ZAPAŽ I NEPAŽ TŘ II</t>
  </si>
  <si>
    <t>- výkopy - jáma pro osazení vpustí, pro uložení potrubí kanalizace a přípojek_x000d_
- včetně naložení, odvozu a uložení na skládku _x000d_
- poplatek za uložení na skládce viz položka 014102.a</t>
  </si>
  <si>
    <t>1,8*1,8*1,33*2 = 8,618 =&gt; A _x000d_
5 = 5,000 =&gt; B _x000d_
25,34*1,0*1,0*1,06 = 26,860 =&gt; C _x000d_
10,60*1,02*1,24 = 13,407 =&gt; D _x000d_
15 = 15,000 =&gt; E _x000d_
A+B+C+D+E = 68,885 =&gt; F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</si>
  <si>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</si>
  <si>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- uložení na trvalou skládku</t>
  </si>
  <si>
    <t xml:space="preserve">z položky 13183:  68,885 = 68,885 =&gt; A</t>
  </si>
  <si>
    <t>17481</t>
  </si>
  <si>
    <t>ZÁSYP JAM A RÝH Z NAKUPOVANÝCH MATERIÁLŮ</t>
  </si>
  <si>
    <t>- zásyp jam vpusti - štěrkopísek 0/45 _x000d_
- včetně dodání a nákupu materiálu</t>
  </si>
  <si>
    <t>1,8*1,8*2*1,5-(0,6*0,6*1,5*2) = 8,640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</si>
  <si>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</si>
  <si>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</si>
  <si>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</si>
  <si>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- štěrkopísek 0/22_x000d_
- obsyp potrubí do výšky 10 cm nad potrubí _x000d_
- včetně dodání a nákupu materiálu</t>
  </si>
  <si>
    <t>(25,34*1*0,4)-(3,14*0,09*0,09*25,34) = 9,492 =&gt; A _x000d_
(10,6*1*0,4)-(3,14*0,11*0,11*10,6) = 3,837 =&gt; B _x000d_
A+B = 13,329 =&gt; C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</si>
  <si>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</si>
  <si>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- štěrkopísek 0/45_x000d_
- obsyp potrubí - rýhy do úrovně parapláně / pláně_x000d_
- včetně dodání a nákupu materiálu</t>
  </si>
  <si>
    <t>25,34*1*(1,26-0,7) = 14,190 =&gt; A _x000d_
10,6*1*(1,44-0,7) = 7,844 =&gt; B _x000d_
A+B = 22,034 =&gt; C</t>
  </si>
  <si>
    <t>18120</t>
  </si>
  <si>
    <t>ÚPRAVA PLÁNĚ SE ZHUTNĚNÍM V HORNINĚ TŘ. II</t>
  </si>
  <si>
    <t>- úprava pláně před pokládkou lože pro potrubí a vpusti</t>
  </si>
  <si>
    <t>36*1+2 = 38,000 =&gt; A</t>
  </si>
  <si>
    <t>21262</t>
  </si>
  <si>
    <t>TRATIVODY KOMPLET Z TRUB Z PLAST HMOT DN DO 100MM</t>
  </si>
  <si>
    <t>- trativody DN 100 z drenážních trubek plastových flexibilních _x000d_
- včetně lože z kameniva drobného drceného</t>
  </si>
  <si>
    <t>36 = 36,000 =&gt; A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</si>
  <si>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</si>
  <si>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- opláštění drenážních trubek filtrační textilií</t>
  </si>
  <si>
    <t>36*0,3*4 = 43,200 =&gt; A</t>
  </si>
  <si>
    <t>45131A</t>
  </si>
  <si>
    <t>PODKLADNÍ A VÝPLŇOVÉ VRSTVY Z PROSTÉHO BETONU C20/25</t>
  </si>
  <si>
    <t>- podkladní beton C25/20 tl. 100 mm_x000d_
- včetně mříže a koše</t>
  </si>
  <si>
    <t xml:space="preserve">UV 3:  1*1*1*0,10 = 0,100 =&gt; A _x000d_
UV6:  1*1*1*0,10 = 0,100 =&gt; B _x000d_
A+B = 0,200 =&gt; C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</si>
  <si>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</si>
  <si>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- podkladní lože pod potrubí z kameniva těženého - frakce 0/8, tl. 10 cm</t>
  </si>
  <si>
    <t>36*1*0,1 = 3,600 =&gt; A</t>
  </si>
  <si>
    <t>87434</t>
  </si>
  <si>
    <t>POTRUBÍ Z TRUB PLASTOVÝCH ODPADNÍCH DN DO 200MM</t>
  </si>
  <si>
    <t>- kanalizační potrubí hladké plnostěnné SN 16 - PVC-U DN 160_x000d_
- trubka kanalizační PVC-U plnostěnná jednovrstvá s rázovou odolností DN 160x3000 mm SN 16_x000d_
- včetně armatur a tvarovek</t>
  </si>
  <si>
    <t xml:space="preserve">přípojka UV 3:  4,90 = 4,900 =&gt; A _x000d_
přípojka UV 6:  19,70 = 19,700 =&gt; B _x000d_
A+B = 24,600 =&gt; C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</si>
  <si>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</si>
  <si>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- kanalizační potrubí hladké plnostěnné SN 16 - PVC-U DN 200_x000d_
- trubka kanalizační PVC-U plnostěnná jednovrstvá s rázovou odolností DN 200x3000 mm SN 16_x000d_
- včetně armatur a tvarovek, včetně vyříznutí a utěsnění otvoru ve stěně šachty</t>
  </si>
  <si>
    <t xml:space="preserve">- řad  DK do šachty ŠD4:  10,6 = 10,600 =&gt; A</t>
  </si>
  <si>
    <t>89712</t>
  </si>
  <si>
    <t>VPUSŤ KANALIZAČNÍ ULIČNÍ KOMPLETNÍ Z BETONOVÝCH DÍLCŮ</t>
  </si>
  <si>
    <t>- uliční vpust č. 3, 6 _x000d_
- kompletní dodávka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</si>
  <si>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</si>
  <si>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899309</t>
  </si>
  <si>
    <t>DOPLŇKY NA POTRUBÍ - VÝSTRAŽNÁ FÓLIE</t>
  </si>
  <si>
    <t>-výstražná fólie na potrubí - hnědá "KANALIZACE"</t>
  </si>
  <si>
    <t>4,9+19,70+10,6 = 35,200 =&gt; A</t>
  </si>
  <si>
    <t>Položka zahrnuje:
- veškerý materiál, výrobky a polotovary
- mimostaveništní a vnitrostaveništní dopravy (rovněž přesuny), včetně naložení a složení,případně s uložením
Položka nezahrnuje:
- x</t>
  </si>
  <si>
    <t>899642</t>
  </si>
  <si>
    <t>ZKOUŠKA VODOTĚSNOSTI POTRUBÍ DN DO 200MM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</si>
  <si>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</si>
  <si>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89980</t>
  </si>
  <si>
    <t>TELEVIZNÍ PROHLÍDKA POTRUBÍ</t>
  </si>
  <si>
    <t>Položka zahrnuje:
- prohlídku potrubí televizní kamerou
- záznam prohlídky na nosičích DVD
- vyhotovení závěrečného písemného protokolu
Položka nezahrnuje:
- x</t>
  </si>
  <si>
    <t xml:space="preserve">II.4 - Bourací práce a příprava staveniště                    </t>
  </si>
  <si>
    <t xml:space="preserve">- z položky 12273.a:  26,92*1,9 = 51,148 =&gt; A _x000d_
- z položky 12273.b:  33,15*1,9 = 62,985 =&gt; B _x000d_
A+B = 114,133 =&gt; C</t>
  </si>
  <si>
    <t xml:space="preserve">- z položky 11332:  4,6*2,1 = 9,660 =&gt; A</t>
  </si>
  <si>
    <t xml:space="preserve">- z položky 11352:  3,4*0,15*0,30*2,4 = 0,367 =&gt; A</t>
  </si>
  <si>
    <t xml:space="preserve">- z položky 11353:  42*0,20*0,25*2,4 = 5,040 =&gt; B</t>
  </si>
  <si>
    <t>11120</t>
  </si>
  <si>
    <t>ODSTRANĚNÍ KŘOVIN</t>
  </si>
  <si>
    <t>- odstranění křovin - malé keře, nebo květiny na kruhovém objezdu_x000d_
- včetně naložení, odvozu a likvidace</t>
  </si>
  <si>
    <t>37 = 37,000 =&gt; A</t>
  </si>
  <si>
    <t>Položka zahrnuje:
- odstranění křovin a stromů do průměru 100 mm
- dopravu dřevin bez ohledu na vzdálenost
- spálení na hromadách nebo štěpkování
Položka nezahrnuje:
- x</t>
  </si>
  <si>
    <t>23*0,2 = 4,600 =&gt; A</t>
  </si>
  <si>
    <t xml:space="preserve">hmatová betonová dlažba:  2*0,06 = 0,120 =&gt; A</t>
  </si>
  <si>
    <t xml:space="preserve">chodníková betonová obruba:  1,7+1,7 = 3,400 =&gt; A</t>
  </si>
  <si>
    <t xml:space="preserve">kamenné obruby OP4:  58-16 = 42,000 =&gt; A</t>
  </si>
  <si>
    <t>- frézování stávající asfaltové vozovky_x000d_
- vyfrézovaný materiál bude odkoupen zhotovitelem stavby na základě uzavřené kupní smlouvy (včetně naložení a odvozu)</t>
  </si>
  <si>
    <t xml:space="preserve">tl. 100 mm:  39*0,1 = 3,900 =&gt; A _x000d_
tl. 200 mm:  36*0,2 = 7,200 =&gt; B _x000d_
A+B = 11,100 =&gt; C</t>
  </si>
  <si>
    <t>(12+16)*0,1 = 2,800 =&gt; A</t>
  </si>
  <si>
    <t>23*0,32 = 7,360 =&gt; A _x000d_
28*0,52 = 14,560 =&gt; B _x000d_
5 = 5,000 =&gt; C _x000d_
A+B+C = 26,920 =&gt; D</t>
  </si>
  <si>
    <t>51*0,5*1,3 = 33,150 =&gt; A</t>
  </si>
  <si>
    <t xml:space="preserve">- z položky 12273.a:  26,92 = 26,920 =&gt; A _x000d_
- z položky 12273.b:  33,15 = 33,150 =&gt; B _x000d_
- z položky 12110:  2,8 = 2,800 =&gt; C _x000d_
A+B+C = 62,870 =&gt; D</t>
  </si>
  <si>
    <t>II.5 - Komunikace</t>
  </si>
  <si>
    <t xml:space="preserve">konstrukce typ F:  51*1,3 = 66,300 =&gt; A _x000d_
konstrukce typ G:   23+5 = 28,000 =&gt; B _x000d_
A+B = 94,300 =&gt; C</t>
  </si>
  <si>
    <t>51*1,3 = 66,300 =&gt; A</t>
  </si>
  <si>
    <t xml:space="preserve">konstrukce typ F:  51*1,3 = 66,300 =&gt; A</t>
  </si>
  <si>
    <t xml:space="preserve">konstrukce typ F:  51*0,25*1,3 = 16,575 =&gt; A</t>
  </si>
  <si>
    <t>- ŠP tl. 50 mm_x000d_
- pod a nad geotextílií_x000d_
- položka bude čerpána pouze v případě potřeby a se souhlasem TDS</t>
  </si>
  <si>
    <t xml:space="preserve">konstrukce typ F:  51*2*0,05*1,3 = 6,630 =&gt; A</t>
  </si>
  <si>
    <t xml:space="preserve">konstrukce typ F:  51 = 51,000 =&gt; A</t>
  </si>
  <si>
    <t xml:space="preserve">konstrukce typ F: 51*1,3  = 66,300 =&gt; A</t>
  </si>
  <si>
    <t xml:space="preserve">konstrukce typ F:  51*1,2 = 61,200 =&gt; A _x000d_
konstrukce typ G:   23+5 = 28,000 =&gt; B _x000d_
A+B = 89,200 =&gt; C</t>
  </si>
  <si>
    <t xml:space="preserve">konstrukce typ F:  51*2*1,3 = 132,600 =&gt; A _x000d_
konstrukce typ G:   (23+5)*2 = 56,000 =&gt; B _x000d_
konstrukce A:  35 = 35,000 =&gt; C _x000d_
pod ACO 8:  35 = 35,000 =&gt; D _x000d_
A+B+C+D = 258,600 =&gt; E</t>
  </si>
  <si>
    <t xml:space="preserve">konstrukce typ F: 51*1,3 = 66,300 =&gt; A _x000d_
konstrukce typ G:  23+5    = 28,000 =&gt; B _x000d_
A+B = 94,300 =&gt; C</t>
  </si>
  <si>
    <t xml:space="preserve">konstrukce typ F:  51 = 51,000 =&gt; A _x000d_
konstrukce typ G:   23+5    = 28,000 =&gt; B _x000d_
konstrukce typ A:  35 = 35,000 =&gt; C _x000d_
A+B+C = 114,000 =&gt; D</t>
  </si>
  <si>
    <t>5774BB</t>
  </si>
  <si>
    <t>VRSTVY PRO OBNOVU A OPRAVY Z ASF BETONU ACO 8 MODIFIK</t>
  </si>
  <si>
    <t>ACO 8 _x000d_
- asfaltové vyrovnávky</t>
  </si>
  <si>
    <t xml:space="preserve">- asfaltová dorovnávka průměrné hodnoty 4 cm:   35*0,04 = 1,400 =&gt; A</t>
  </si>
  <si>
    <t xml:space="preserve">s prořezáváním:  25+17 = 42,000 =&gt; A _x000d_
bez prořezávání:  25 = 25,000 =&gt; B _x000d_
A+B = 67,000 =&gt; C</t>
  </si>
  <si>
    <t>62 = 62,000 =&gt; A</t>
  </si>
  <si>
    <t>II.6 - Dešťová kanalizace</t>
  </si>
  <si>
    <t xml:space="preserve">- z položky 13183:  29,731*1,9 = 56,489 =&gt; A</t>
  </si>
  <si>
    <t>- dočasné zajištění kabelů a kabelových tratí - min. 6 volně ložených kabelů _x000d_
- délka 10 m</t>
  </si>
  <si>
    <t>1,8*1,8*0,97*2 = 6,286 =&gt; A _x000d_
5 = 5,000 =&gt; B _x000d_
4,06*1*0,81 = 3,289 =&gt; C _x000d_
2 = 2,000 =&gt; D _x000d_
5,60*1*1,10 = 6,160 =&gt; E _x000d_
6,36*1*1,10 = 6,996 =&gt; F _x000d_
A+B+C+D+E+F = 29,731 =&gt; G</t>
  </si>
  <si>
    <t xml:space="preserve">z položky 13183:  29,731 = 29,731 =&gt; A</t>
  </si>
  <si>
    <t>(4,06*1*0,4)-(3,14*0,09*0,09*4,06) = 1,521 =&gt; A _x000d_
(5,60*1*0,4)-(3,14*0,09*0,09*5,60) = 2,098 =&gt; B _x000d_
(6,36*1*0,4)-(3,14*0,09*0,09*6,36) = 2,382 =&gt; C _x000d_
A+B+C = 6,001 =&gt; D</t>
  </si>
  <si>
    <t>4,06*1*(1,01-0,7) = 1,259 =&gt; A _x000d_
5,60*1*1,1 = 6,160 =&gt; B _x000d_
6,36*1*1,1 = 6,996 =&gt; C _x000d_
A+B+C = 14,415 =&gt; D</t>
  </si>
  <si>
    <t>4,06*1+1+1+5,60*1+6,36*1 = 18,020 =&gt; A</t>
  </si>
  <si>
    <t>10 = 10,000 =&gt; A</t>
  </si>
  <si>
    <t>- opláštění drenáží trub filtrační textilií</t>
  </si>
  <si>
    <t>10*0,3*4 = 12,000 =&gt; A</t>
  </si>
  <si>
    <t xml:space="preserve">UV 13:  1*1*1*0,10 = 0,100 =&gt; A _x000d_
UV 14:  1*1*1*0,10 = 0,100 =&gt; B _x000d_
A+B = 0,200 =&gt; C</t>
  </si>
  <si>
    <t>4,06*1*0,1+5,60*1*0,1+6,36*0,1 = 1,602 =&gt; A</t>
  </si>
  <si>
    <t>- kanalizační potrubí hladké plnostěnné SN 8 - PVC-U DN 160_x000d_
- trubka kanalizační PVC-U plnostěnná jednovrstvá s rázovou odolností DN 160x1000 mm SN 8_x000d_
- včetně armatur a tvarovek</t>
  </si>
  <si>
    <t xml:space="preserve">přípojka UV 13:  4,06 = 4,060 =&gt; A _x000d_
přípojka UV 14:  5,60 = 5,600 =&gt; B _x000d_
A+B = 9,660 =&gt; C</t>
  </si>
  <si>
    <t>- kanalizační potrubí hladké plnostěnné SN 8 - PVC-U DN 160_x000d_
- trubka kanalizační PVC-U plnostěnná jednovrstvá s rázovou odolností DN 160x1000 mm SN 8_x000d_
- včetně armatur a tvarovek, včetně vyříznutí a utěsnění otvoru ve stěně šachty</t>
  </si>
  <si>
    <t xml:space="preserve">- řad DK do šachty:  6,36 = 6,360 =&gt; A</t>
  </si>
  <si>
    <t>- uliční vpust č. 13, 14_x000d_
- kompletní dodávka</t>
  </si>
  <si>
    <t>4,06+5,60+6,36 = 16,020 =&gt; A</t>
  </si>
  <si>
    <t xml:space="preserve">III.7 - Bourací práce a příprava staveniště                    </t>
  </si>
  <si>
    <t xml:space="preserve">- z položky 12273.a:  50,04*1,9 = 95,076 =&gt; A _x000d_
- z položky 12273.b:  61,75*1,9 = 117,325 =&gt; B _x000d_
A+B = 212,401 =&gt; C</t>
  </si>
  <si>
    <t xml:space="preserve">- z položky 11333:  1,8*2,5 = 4,500 =&gt; A</t>
  </si>
  <si>
    <t xml:space="preserve">- z položky 11352:  72,4*0,15*0,30*2,4 = 7,819 =&gt; A</t>
  </si>
  <si>
    <t xml:space="preserve">- z položky 11353:  17*0,20*0,25*2,4 = 2,040 =&gt; B</t>
  </si>
  <si>
    <t>(18+5)*0,2 = 4,600 =&gt; A</t>
  </si>
  <si>
    <t>(5+9+4)*0,1 = 1,800 =&gt; A</t>
  </si>
  <si>
    <t xml:space="preserve">betonová hmatová dlažba:  3,5*0,06 = 0,210 =&gt; A</t>
  </si>
  <si>
    <t xml:space="preserve">silniční betonová obruba:  6,5+45,5 = 52,000 =&gt; A _x000d_
chodníková betonová obruba:  9,5+5+2,7+3,2 = 20,400 =&gt; B _x000d_
A+B = 72,400 =&gt; C</t>
  </si>
  <si>
    <t xml:space="preserve">kamenné obruby OP4:  35-18 = 17,000 =&gt; A</t>
  </si>
  <si>
    <t>11355</t>
  </si>
  <si>
    <t>ODSTRANĚNÍ OBRUB Z DLAŽEBNÍCH KOSTEK JEDNODUCHÝCH</t>
  </si>
  <si>
    <t>- vytrhání obrub z dlažebních kostek _x000d_
- včetně očištění _x000d_
- včetně naložení a dovozu na místo určení_x000d_
- kostky budou odkoupeny zhotovitelem na základě uzavřené kupní smlouvy</t>
  </si>
  <si>
    <t>13,5+1,5 = 15,000 =&gt; A</t>
  </si>
  <si>
    <t xml:space="preserve">tl. 100 mm:  120*0,1 = 12,000 =&gt; A _x000d_
tl. 200 mm:  50*0,2 = 10,000 =&gt; B _x000d_
A+B = 22,000 =&gt; C</t>
  </si>
  <si>
    <t>(51+8)*0,1 = 5,900 =&gt; A</t>
  </si>
  <si>
    <t>59*0,52 = 30,680 =&gt; A _x000d_
18*0,52 = 9,360 =&gt; B _x000d_
10 = 10,000 =&gt; C _x000d_
A+B+C = 50,040 =&gt; D</t>
  </si>
  <si>
    <t>95*0,5*1,3 = 61,750 =&gt; A</t>
  </si>
  <si>
    <t xml:space="preserve">- z položky 12273.a:  50,04 = 50,040 =&gt; A _x000d_
- z položky 12273.b:  61,75 = 61,750 =&gt; B _x000d_
- z položky 12110:  5,9 = 5,900 =&gt; C _x000d_
A+B+C = 117,690 =&gt; D</t>
  </si>
  <si>
    <t xml:space="preserve">P4 + C1:  1+1 = 2,000 =&gt; A _x000d_
B24:  1 = 1,000 =&gt; B _x000d_
A+B = 3,000 =&gt; C</t>
  </si>
  <si>
    <t xml:space="preserve">P4 + C1:  1 = 1,000 =&gt; A _x000d_
B24:  1 = 1,000 =&gt; B _x000d_
A+B = 2,000 =&gt; C</t>
  </si>
  <si>
    <t>1+0,75+1,5+1,5 = 4,750 =&gt; A</t>
  </si>
  <si>
    <t>4 = 4,000 =&gt; A</t>
  </si>
  <si>
    <t>III.8 - Komunikace</t>
  </si>
  <si>
    <t xml:space="preserve">konstrukce typ F: (90+5)*1,3  = 123,500 =&gt; A _x000d_
konstrukce typ G:  47    = 47,000 =&gt; B _x000d_
A+B = 170,500 =&gt; C</t>
  </si>
  <si>
    <t>(90+5)*1,3 = 123,500 =&gt; A</t>
  </si>
  <si>
    <t xml:space="preserve">konstrukce typ F:  (90+5)*1,3 = 123,500 =&gt; A</t>
  </si>
  <si>
    <t xml:space="preserve">konstrukce typ F:  95*0,25*1,3 = 30,875 =&gt; A</t>
  </si>
  <si>
    <t xml:space="preserve">konstrukce typ F:  (90+5)*2*0,05*1,3 = 12,350 =&gt; A</t>
  </si>
  <si>
    <t xml:space="preserve">konstrukce typ F:  90+5 = 95,000 =&gt; A</t>
  </si>
  <si>
    <t xml:space="preserve">konstrukce typ F: 95*1,3  = 123,500 =&gt; A</t>
  </si>
  <si>
    <t xml:space="preserve">konstrukce typ F:  95*1,3 = 123,500 =&gt; A</t>
  </si>
  <si>
    <t xml:space="preserve">konstrukce typ F:  (90+5)*1,2 = 114,000 =&gt; A _x000d_
konstrukce typ G:  47 = 47,000 =&gt; B _x000d_
A+B = 161,000 =&gt; C</t>
  </si>
  <si>
    <t xml:space="preserve">konstrukce typ F:  (90+5)*1,3*2 = 247,000 =&gt; A _x000d_
konstrukce typ G:   47*2 = 94,000 =&gt; B _x000d_
konstrukce A:  121 = 121,000 =&gt; C _x000d_
pod ACO 8:  150+100+100 = 350,000 =&gt; D _x000d_
A+B+C+D = 812,000 =&gt; E</t>
  </si>
  <si>
    <t xml:space="preserve">konstrukce typ F:  (90+5)*1,2 = 114,000 =&gt; A _x000d_
konstrukce typ G:   47 = 47,000 =&gt; B _x000d_
A+B = 161,000 =&gt; C</t>
  </si>
  <si>
    <t xml:space="preserve">konstrukce typ F: 90+5  = 95,000 =&gt; A _x000d_
konstrukce typ G:  47    = 47,000 =&gt; B _x000d_
konstrukce typ A:  121 = 121,000 =&gt; C _x000d_
A+B+C = 263,000 =&gt; D</t>
  </si>
  <si>
    <t>15 = 15,000 =&gt; A</t>
  </si>
  <si>
    <t xml:space="preserve">s prořezáváním:  54+18 = 72,000 =&gt; A _x000d_
bez prořezávání:  45 = 45,000 =&gt; B _x000d_
A+B = 117,000 =&gt; C</t>
  </si>
  <si>
    <t>68+20 = 88,000 =&gt; A</t>
  </si>
  <si>
    <t>III.9 - Dešťová kanalizace</t>
  </si>
  <si>
    <t xml:space="preserve">- z položky 13183:  22,867*1,9 = 43,447 =&gt; A</t>
  </si>
  <si>
    <t>- dočasné zajištění kabelů a kabelových tratí - min. 6 volně ložených kabelů _x000d_
- délka 20 m</t>
  </si>
  <si>
    <t>1,8*1,8*0,97 = 3,143 =&gt; A _x000d_
1,8*1,8*1,23*2 = 7,970 =&gt; B _x000d_
5 = 5,000 =&gt; C _x000d_
(3,16+1,0+1,5)*1*0,84 = 4,754 =&gt; D _x000d_
2 = 2,000 =&gt; E _x000d_
A+B+C+D+E = 22,867 =&gt; F</t>
  </si>
  <si>
    <t xml:space="preserve">z položky 13183:  22,867 = 22,867 =&gt; A</t>
  </si>
  <si>
    <t>1,8*1,8*3*1,5-(0,6*0,6*1,5*3) = 12,960 =&gt; A</t>
  </si>
  <si>
    <t>(5,66*1*0,4)-(3,14*0,09*0,09*5,66) = 2,120 =&gt; A</t>
  </si>
  <si>
    <t>5,66*1*(1,04-0,7) = 1,924 =&gt; A</t>
  </si>
  <si>
    <t>6*1+3 = 9,000 =&gt; A</t>
  </si>
  <si>
    <t>7 = 7,000 =&gt; A</t>
  </si>
  <si>
    <t>7*0,3*4 = 8,400 =&gt; A</t>
  </si>
  <si>
    <t xml:space="preserve">UV 09:  1*1*1*0,10 = 0,100 =&gt; A _x000d_
UV 10:  1*1*1*0,10 = 0,100 =&gt; B _x000d_
UV 12:  1*1*1*0,10 = 0,100 =&gt; C _x000d_
A+B+C = 0,300 =&gt; D</t>
  </si>
  <si>
    <t>5,66*1*0,1 = 0,566 =&gt; A</t>
  </si>
  <si>
    <t xml:space="preserve">přípojka UV 09:  3,16 = 3,160 =&gt; A _x000d_
přípojka UV 10:  1,00 = 1,000 =&gt; B _x000d_
přípojka UV 12:  1,50 = 1,500 =&gt; C _x000d_
A+B+C = 5,660 =&gt; D</t>
  </si>
  <si>
    <t>- uliční vpust č. 9, 10, 12_x000d_
- kompletní dodávka</t>
  </si>
  <si>
    <t>3,16+1,00+1,50 = 5,660 =&gt; A</t>
  </si>
  <si>
    <t xml:space="preserve">IV.10 - Bourací práce a příprava staveniště                    </t>
  </si>
  <si>
    <t xml:space="preserve">- z položky 12273.a:  238,4*1,9 = 452,960 =&gt; A _x000d_
- z položky 12273.b:  157,3*1,9 = 298,870 =&gt; B _x000d_
A+B = 751,830 =&gt; C</t>
  </si>
  <si>
    <t xml:space="preserve">- z položky 11332:  17*2,1 = 35,700 =&gt; A</t>
  </si>
  <si>
    <t xml:space="preserve">- z položky 11352:  17*0,15*0,30*2,4 = 1,836 =&gt; A</t>
  </si>
  <si>
    <t xml:space="preserve">- z položky 11353:  43*0,20*0,25*2,4 = 5,160 =&gt; B</t>
  </si>
  <si>
    <t>- odstranění křovin, včetně náletových dřevin průměru kmenu do 10 cm, včetně odstranění pařezů a jejich likvidace_x000d_
- dřevní hmota bude odkoupena zhotovitelem stavby na základě uzavřené kupní smlouvy</t>
  </si>
  <si>
    <t>191 = 191,000 =&gt; A</t>
  </si>
  <si>
    <t>- rozebrání dlažby z drobných kostech _x000d_
- včetně očištění _x000d_
- včetně naložení a dovozu na místo určení_x000d_
- kostky budou odkoupeny zhotovitelem na základě uzavřené kupní smlouvy</t>
  </si>
  <si>
    <t>(6+3+2+64)*0,1 = 7,500 =&gt; A</t>
  </si>
  <si>
    <t>(75+10)*0,2 = 17,000 =&gt; A</t>
  </si>
  <si>
    <t xml:space="preserve">silniční betonová KO obruba:   5+3+5,5 = 13,500 =&gt; A _x000d_
silniční betonová obruba:  3,5 = 3,500 =&gt; B _x000d_
A+B = 17,000 =&gt; C</t>
  </si>
  <si>
    <t xml:space="preserve">kamenné obruby OP4:  43 = 43,000 =&gt; A</t>
  </si>
  <si>
    <t xml:space="preserve">velká kostka 15/17:  31,5-18 = 13,500 =&gt; A _x000d_
malá kostka 8/10:  30,5-14+37 = 53,500 =&gt; B _x000d_
A+B = 67,000 =&gt; C</t>
  </si>
  <si>
    <t xml:space="preserve">tl. 100 mm:  937*0,1 = 93,700 =&gt; A _x000d_
tl. 200 mm:  55*0,2 = 11,000 =&gt; B _x000d_
A+B = 104,700 =&gt; C</t>
  </si>
  <si>
    <t>(191+2+2)*0,1 = 19,500 =&gt; A</t>
  </si>
  <si>
    <t xml:space="preserve">195*0,52 = 101,400 =&gt; A _x000d_
75*0,32 = 24,000 =&gt; B _x000d_
ostatní:  30 = 30,000 =&gt; C _x000d_
154*0,5 = 77,000 =&gt; D _x000d_
případné odhalení objeveného nefunkčního plynovodu:  _x000d_
15*0,8*0,5 = 6,000 =&gt; E _x000d_
A+B+C+D+E = 238,400 =&gt; F</t>
  </si>
  <si>
    <t>242*0,5*1,3 = 157,300 =&gt; A</t>
  </si>
  <si>
    <t xml:space="preserve">- z položky 12273.a:  238,4 = 238,400 =&gt; A _x000d_
- z položky 12273.b:  157,3 = 157,300 =&gt; B _x000d_
- z položky 12110:  19,5 = 19,500 =&gt; C _x000d_
A+B+C = 415,200 =&gt; D</t>
  </si>
  <si>
    <t>- výměna - výšková úprava poklopu kanalizačního samonivelačního s ošetřením podkladu hloubky do 25 cm</t>
  </si>
  <si>
    <t xml:space="preserve">Z3:  4 = 4,000 =&gt; A</t>
  </si>
  <si>
    <t xml:space="preserve">pro Z3:  4 = 4,000 =&gt; A</t>
  </si>
  <si>
    <t>7*3+2,5 = 23,500 =&gt; A</t>
  </si>
  <si>
    <t>96654</t>
  </si>
  <si>
    <t>ODSTRANĚNÍ ŽLABŮ Z DÍLCŮ (VČET ŠTĚRBINOVÝCH) ŠÍŘKY 250MM</t>
  </si>
  <si>
    <t>- bourání betonového (polymerbetonového) žlabu š. přes 200 mm_x000d_
- žlab na Evropské_x000d_
- včetně naložení a odvozu vybouraného materiálu_x000d_
- včetně uložení na skládce a poplatku za uložení</t>
  </si>
  <si>
    <t>4,0 = 4,000 =&gt; A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</si>
  <si>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</si>
  <si>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IV.11 - Komunikace</t>
  </si>
  <si>
    <t xml:space="preserve">konstrukce typ F: 242*1,3  = 314,600 =&gt; A _x000d_
konstrukce typ G:  42    = 42,000 =&gt; B _x000d_
A+B = 356,600 =&gt; C</t>
  </si>
  <si>
    <t>242*1,3 = 314,600 =&gt; A</t>
  </si>
  <si>
    <t xml:space="preserve">konstrukce typ F:  242*1,3 = 314,600 =&gt; A</t>
  </si>
  <si>
    <t xml:space="preserve">konstrukce typ F:  242*0,25*1,3 = 78,650 =&gt; A</t>
  </si>
  <si>
    <t xml:space="preserve">konstrukce typ F:  242*2*0,05*1,3 = 31,460 =&gt; A</t>
  </si>
  <si>
    <t xml:space="preserve">konstrukce typ F:  242 = 242,000 =&gt; A</t>
  </si>
  <si>
    <t xml:space="preserve">konstrukce typ F: 242*1,3  = 314,600 =&gt; A</t>
  </si>
  <si>
    <t xml:space="preserve">konstrukce typ F:  242*1,2 = 290,400 =&gt; A _x000d_
konstrukce typ G:  42 = 42,000 =&gt; B _x000d_
A+B = 332,400 =&gt; C</t>
  </si>
  <si>
    <t xml:space="preserve">konstrukce typ F:  242*1,3*2 = 629,200 =&gt; A _x000d_
konstrukce typ G:   42*2 = 84,000 =&gt; B _x000d_
konstrukce A:  915 = 915,000 =&gt; C _x000d_
pod ACO 8:   500+400 = 900,000 =&gt; D _x000d_
A+B+C+D = 2528,200 =&gt; E</t>
  </si>
  <si>
    <t xml:space="preserve">konstrukce typ F: 242*1,3  = 314,600 =&gt; A _x000d_
konstrukce typ G:  42 = 42,000 =&gt; B _x000d_
A+B = 356,600 =&gt; C</t>
  </si>
  <si>
    <t xml:space="preserve">konstrukce typ F: 242*1,2  = 290,400 =&gt; A _x000d_
konstrukce typ G:  42    = 42,000 =&gt; B _x000d_
A+B = 332,400 =&gt; C</t>
  </si>
  <si>
    <t xml:space="preserve">konstrukce typ F:  242 = 242,000 =&gt; A _x000d_
konstrukce typ G:   42 = 42,000 =&gt; B _x000d_
konstrukce typ A:  915 = 915,000 =&gt; C _x000d_
A+B+C = 1199,000 =&gt; D</t>
  </si>
  <si>
    <t xml:space="preserve">s prořezáváním:  57+102+13 = 172,000 =&gt; A _x000d_
bez prořezávání:  100 = 100,000 =&gt; B _x000d_
A+B = 272,000 =&gt; C</t>
  </si>
  <si>
    <t>70 = 70,000 =&gt; A</t>
  </si>
  <si>
    <t>IV.12 - Dešťová kanalizace</t>
  </si>
  <si>
    <t xml:space="preserve">- z položky 13183:  35,229*1,9 = 66,935 =&gt; A</t>
  </si>
  <si>
    <t>1,8*1,8*1,33*2 = 8,618 =&gt; A _x000d_
11,16*1,02*1,02 = 11,611 =&gt; B _x000d_
15 = 15,000 =&gt; C _x000d_
A+B+C = 35,229 =&gt; D</t>
  </si>
  <si>
    <t xml:space="preserve">z položky 13183:  35,229 = 35,229 =&gt; A</t>
  </si>
  <si>
    <t>1,8*1,8*1*1,5-(0,6*0,6*1,5*1) = 4,320 =&gt; A</t>
  </si>
  <si>
    <t>(11,16*1*0,4)-(3,14*0,11*0,11*11,16) = 4,040 =&gt; A</t>
  </si>
  <si>
    <t>11,16*1*(1,22-0,7) = 5,803 =&gt; A</t>
  </si>
  <si>
    <t>11,66*1+1 = 12,660 =&gt; A</t>
  </si>
  <si>
    <t>12 = 12,000 =&gt; A</t>
  </si>
  <si>
    <t>12*0,3*4 = 14,400 =&gt; A</t>
  </si>
  <si>
    <t xml:space="preserve">UV 2:  1*1*1*0,10 = 0,100 =&gt; A</t>
  </si>
  <si>
    <t>11,16*1*0,1 = 1,116 =&gt; A</t>
  </si>
  <si>
    <t xml:space="preserve">- řad DK do šachty ŠD 4:  11,16 = 11,160 =&gt; A</t>
  </si>
  <si>
    <t>- uliční vpust č. 2_x000d_
- kompletní dodávka</t>
  </si>
  <si>
    <t>11,16 = 11,160 =&gt; A</t>
  </si>
  <si>
    <t xml:space="preserve">Va.13 - Bourací práce a příprava staveniště                    </t>
  </si>
  <si>
    <t xml:space="preserve">- z položky 12273.a:  22,28*1,9 = 42,332 =&gt; A</t>
  </si>
  <si>
    <t xml:space="preserve">- z položky 11332:  10,8*2,1 = 22,680 =&gt; A</t>
  </si>
  <si>
    <t>54*0,1 = 5,400 =&gt; A</t>
  </si>
  <si>
    <t>54*0,2 = 10,800 =&gt; A</t>
  </si>
  <si>
    <t xml:space="preserve">velká kostka 15/17: 17  = 17,000 =&gt; A _x000d_
malá kostka 8/10:  14 = 14,000 =&gt; B _x000d_
A+B = 31,000 =&gt; C</t>
  </si>
  <si>
    <t xml:space="preserve">tl. 100 mm:  365*0,1 = 36,500 =&gt; A _x000d_
(vyfrézování obrusu z minulých etap) tl. 100 mm:  185*0,1 = 18,500 =&gt; B _x000d_
A+B = 55,000 =&gt; C</t>
  </si>
  <si>
    <t>54*0,32 = 17,280 =&gt; A _x000d_
5 = 5,000 =&gt; B _x000d_
A+B = 22,280 =&gt; C</t>
  </si>
  <si>
    <t xml:space="preserve">- z položky 12273.a:  22,28 = 22,280 =&gt; A</t>
  </si>
  <si>
    <t>915212</t>
  </si>
  <si>
    <t>VODOROVNÉ DOPRAVNÍ ZNAČENÍ PLASTEM HLADKÉ - ODSTRANĚNÍ</t>
  </si>
  <si>
    <t>- odstranění stávajícího VDZ - odstranění vodním paprskem</t>
  </si>
  <si>
    <t xml:space="preserve">š. 125 mm:  (50+57)*0,125 = 13,375 =&gt; A _x000d_
š. 250 mm:  61*0,25 = 15,250 =&gt; B _x000d_
plochy značené plastem:  10 = 10,000 =&gt; C _x000d_
A+B+C = 38,625 =&gt; D</t>
  </si>
  <si>
    <t>Položka zahrnuje:
- odstranění značení bez ohledu na způsob provedení (zatření, zbroušení)
- odklizení vzniklé suti
Položka nezahrnuje:
- x</t>
  </si>
  <si>
    <t>Va.14 - Komunikace</t>
  </si>
  <si>
    <t>Ostatní konstrukce a práce</t>
  </si>
  <si>
    <t xml:space="preserve">konstrukce typ A:  550 = 550,000 =&gt; A _x000d_
pod ACO 8:  350 = 350,000 =&gt; B _x000d_
A+B = 900,000 =&gt; C</t>
  </si>
  <si>
    <t xml:space="preserve">konstrukce typ A:  550 = 550,000 =&gt; A</t>
  </si>
  <si>
    <t xml:space="preserve">- asfaltová dorovnávka průměrné hodnoty 4 cm:   350*0,04 = 14,000 =&gt; A</t>
  </si>
  <si>
    <t xml:space="preserve">s prořezáváním:  135 = 135,000 =&gt; A</t>
  </si>
  <si>
    <t>9 - Ostatní konstrukce a práce</t>
  </si>
  <si>
    <t>911DC1</t>
  </si>
  <si>
    <t>SVODIDLO BETON, ÚROVEŇ ZADRŽ H2 VÝŠ 1,0M - DODÁVKA A MONTÁŽ</t>
  </si>
  <si>
    <t>- dočasná betonová svodidla _x000d_
- dodávka, montáž a pronájem po dobu výstavby</t>
  </si>
  <si>
    <t>35 = 35,000 =&gt; A</t>
  </si>
  <si>
    <t>Položka zahrnuje:
- kompletní dodávku všech dílů betonového svodidla včetně spojovacích prvků
- osazení svodidla
- přechod na jiný typ svodidla nebo přes mostní závěr
Položka nezahrnuje:
- odrazky nebo retroreflexní fólie
- podkladní vrstvu
Způsob měření:
- vykazuje se délka svodidla v předepsané výšce, délka náběhů se nezapočítává</t>
  </si>
  <si>
    <t>911DC3</t>
  </si>
  <si>
    <t>SVODIDLO BETON, ÚROVEŇ ZADRŽ H2 VÝŠ 1,0M - DEMONTÁŽ S PŘESUNEM</t>
  </si>
  <si>
    <t>- demontáž dočasných betonových svodidel _x000d_
- včetně naložení a odvozu - použití do další etapy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</si>
  <si>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</si>
  <si>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 xml:space="preserve">Vb.15 - Bourací práce a příprava staveniště                    </t>
  </si>
  <si>
    <t xml:space="preserve">- z položky 12273.a:  21*1,9 = 39,900 =&gt; A</t>
  </si>
  <si>
    <t xml:space="preserve">- z položky 11332:  10*2,1 = 21,000 =&gt; A</t>
  </si>
  <si>
    <t>50*0,1 = 5,000 =&gt; A</t>
  </si>
  <si>
    <t>50*0,2 = 10,000 =&gt; A</t>
  </si>
  <si>
    <t xml:space="preserve">velká kostka 15/17: 18  = 18,000 =&gt; A _x000d_
malá kostka 8/10:  12 = 12,000 =&gt; B _x000d_
A+B = 30,000 =&gt; C</t>
  </si>
  <si>
    <t xml:space="preserve">tl. 100 mm:  77*0,1 = 7,700 =&gt; A _x000d_
(vyfrézování obrusu z minulých etap) tl. 100 mm:  100*0,1 = 10,000 =&gt; B _x000d_
A+B = 17,700 =&gt; C</t>
  </si>
  <si>
    <t>50*0,32 = 16,000 =&gt; A _x000d_
5 = 5,000 =&gt; B _x000d_
A+B = 21,000 =&gt; C</t>
  </si>
  <si>
    <t xml:space="preserve">- z položky 12273.a:  21 = 21,000 =&gt; A</t>
  </si>
  <si>
    <t>Vb.16 - Komunikace</t>
  </si>
  <si>
    <t xml:space="preserve">konstrukce typ A:  177 = 177,000 =&gt; A _x000d_
pod ACO 8:  126+50 = 176,000 =&gt; B _x000d_
A+B = 353,000 =&gt; C</t>
  </si>
  <si>
    <t xml:space="preserve">konstrukce typ A:  177 = 177,000 =&gt; A</t>
  </si>
  <si>
    <t>7,04 = 7,040 =&gt; A</t>
  </si>
  <si>
    <t xml:space="preserve">s prořezáváním:   55 = 55,000 =&gt; A</t>
  </si>
  <si>
    <t>911DA2</t>
  </si>
  <si>
    <t>SVODIDLO BETON, ÚROVEŇ ZADRŽ N2 VÝŠ 1,0M - MONTÁŽ S PŘESUNEM (BEZ DODÁVKY)</t>
  </si>
  <si>
    <t>- přesun, montáž a pronájem dočasných betonových svodidel z předchozí etapy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</si>
  <si>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</si>
  <si>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 xml:space="preserve">VI.17 - Bourací práce a příprava staveniště                    </t>
  </si>
  <si>
    <t xml:space="preserve">- z položky 12273.a:  53,045*1,9 = 100,786 =&gt; A _x000d_
- z položky 12273.b:  80,6*1,9 = 153,140 =&gt; B _x000d_
A+B = 253,926 =&gt; C</t>
  </si>
  <si>
    <t xml:space="preserve">- z položky 11332:  5,4*2,1 = 11,340 =&gt; A</t>
  </si>
  <si>
    <t xml:space="preserve">- z položky 11333:  2,7*2,5 = 6,750 =&gt; A</t>
  </si>
  <si>
    <t xml:space="preserve">- z položky 11353:  60*0,20*0,25*2,4 = 7,200 =&gt; B</t>
  </si>
  <si>
    <t>27*0,2 = 5,400 =&gt; A</t>
  </si>
  <si>
    <t>27*0,1 = 2,700 =&gt; A</t>
  </si>
  <si>
    <t xml:space="preserve">kamenné obruby OP4:  35+25 = 60,000 =&gt; A</t>
  </si>
  <si>
    <t xml:space="preserve">tl. 100 mm:  455*0,1 = 45,500 =&gt; A _x000d_
tl. 200 mm:  50*0,2  = 10,000 =&gt; B _x000d_
(vyfrézování obrusu z minulých etap) tl. 100 mm:  150*0,1 = 15,000 =&gt; C _x000d_
A+B+C = 70,500 =&gt; D</t>
  </si>
  <si>
    <t>- sejmutí ornice tl. do 100 mm_x000d_
- včetně naložení a odvozu na deponii</t>
  </si>
  <si>
    <t>28*0,1 = 2,800 =&gt; A</t>
  </si>
  <si>
    <t>28*0,52 = 14,560 =&gt; A _x000d_
27*0,36 = 9,720 =&gt; B _x000d_
50*0,36 = 18,000 =&gt; C _x000d_
51*0,15*0,1 = 0,765 =&gt; D _x000d_
10 = 10,000 =&gt; E _x000d_
A+B+C+D+E = 53,045 =&gt; F</t>
  </si>
  <si>
    <t>(93+31)*0,5*1,3 = 80,600 =&gt; A</t>
  </si>
  <si>
    <t xml:space="preserve">- z položky 12273.a:  53,045 = 53,045 =&gt; A _x000d_
- z položky 12273.b:  80,6 = 80,600 =&gt; B _x000d_
- z položky 12110:  2,8 = 2,800 =&gt; C _x000d_
A+B+C = 136,445 =&gt; D</t>
  </si>
  <si>
    <t xml:space="preserve">J4c:  1 = 1,000 =&gt; A</t>
  </si>
  <si>
    <t xml:space="preserve">pro J4c:  1 = 1,000 =&gt; A</t>
  </si>
  <si>
    <t>VI.18 - Komunikace</t>
  </si>
  <si>
    <t xml:space="preserve">konstrukce typ F: 31*1,3  = 40,300 =&gt; A _x000d_
konstrukce typ G:  77   = 77,000 =&gt; B _x000d_
konstrukce typ C:  93*1,3 = 120,900 =&gt; C _x000d_
A+B+C = 238,200 =&gt; D</t>
  </si>
  <si>
    <t>(93+31)*1,3 = 161,200 =&gt; A</t>
  </si>
  <si>
    <t xml:space="preserve">konstrukce typ F:  31*1,3 = 40,300 =&gt; A _x000d_
konstrukce typ C:  93*1,3 = 120,900 =&gt; B _x000d_
A+B = 161,200 =&gt; C</t>
  </si>
  <si>
    <t xml:space="preserve">konstrukce typ F:  (93+31)*0,25*1,3 = 40,300 =&gt; A</t>
  </si>
  <si>
    <t xml:space="preserve">konstrukce typ F:  31*2*0,05*1,3 = 4,030 =&gt; A _x000d_
konstrukce typ C:  93*2*0,05*1,3 = 12,090 =&gt; B _x000d_
A+B = 16,120 =&gt; C</t>
  </si>
  <si>
    <t>45160</t>
  </si>
  <si>
    <t>PODKL A VÝPLŇ VRSTVY Z MEZEROVITÉHO BETONU</t>
  </si>
  <si>
    <t>- podklad pod dlažbu z velkých kostek z mezerovitého betonu MCB tl. 150 mm</t>
  </si>
  <si>
    <t>93*0,15 = 13,950 =&gt; A</t>
  </si>
  <si>
    <t>Položka zahrnuje:
 - dodávku mezerovitého betonu a jeho uložení se zhutněním
- včetně mimostaveništní a vnitrostaveništní dopravy (rovněž přesuny)
Položka nezahrnuje:
- x</t>
  </si>
  <si>
    <t xml:space="preserve">konstrukce typ F:  31 = 31,000 =&gt; A</t>
  </si>
  <si>
    <t>56334</t>
  </si>
  <si>
    <t>VOZOVKOVÉ VRSTVY ZE ŠTĚRKODRTI TL. DO 200MM</t>
  </si>
  <si>
    <t>ŠD B 0/32 tl. 200 mm</t>
  </si>
  <si>
    <t xml:space="preserve">- konstrukce typ C:  93*1,3 = 120,900 =&gt; A</t>
  </si>
  <si>
    <t xml:space="preserve">konstrukce typ F: 31*1,3  = 40,300 =&gt; A</t>
  </si>
  <si>
    <t xml:space="preserve">konstrukce typ F: 31*1,2  = 37,200 =&gt; A _x000d_
konstrukce typ G:  77 = 77,000 =&gt; B _x000d_
A+B = 114,200 =&gt; C</t>
  </si>
  <si>
    <t xml:space="preserve">konstrukce typ F: 31*1,3*2  = 80,600 =&gt; A _x000d_
konstrukce typ G:  77*2 = 154,000 =&gt; B _x000d_
konstrukce A:  655 = 655,000 =&gt; C _x000d_
pod ACO 8:  130 = 130,000 =&gt; D _x000d_
A+B+C+D = 1019,600 =&gt; E</t>
  </si>
  <si>
    <t xml:space="preserve">konstrukce typ F: 31*1,3  = 40,300 =&gt; A _x000d_
konstrukce typ G:  77 = 77,000 =&gt; B _x000d_
A+B = 117,300 =&gt; C</t>
  </si>
  <si>
    <t xml:space="preserve">konstrukce typ F:  31 = 31,000 =&gt; A _x000d_
konstrukce typ G:   77 = 77,000 =&gt; B _x000d_
konstrukce typ A:  655 = 655,000 =&gt; C _x000d_
A+B+C = 763,000 =&gt; D</t>
  </si>
  <si>
    <t xml:space="preserve">- asfaltová dorovnávka průměrné hodnoty 4 cm:   130*0,04 = 5,200 =&gt; A</t>
  </si>
  <si>
    <t>58212</t>
  </si>
  <si>
    <t>DLÁŽDĚNÉ KRYTY Z VELKÝCH KOSTEK DO LOŽE Z MC</t>
  </si>
  <si>
    <t>- žulová kostka 15/17_x000d_
- dlažba z velkých kostek na MC tl. 50 mm_x000d_
- včetně elastické vysokopevnostní spárovací malty - složení: spárovací malta C30/37 nXF4, betonové lože C20/25 nXF4</t>
  </si>
  <si>
    <t xml:space="preserve">- konstrukce typ C:  93 = 93,000 =&gt; A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</si>
  <si>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</si>
  <si>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173 = 173,000 =&gt; A</t>
  </si>
  <si>
    <t>917424</t>
  </si>
  <si>
    <t>CHODNÍKOVÉ OBRUBY Z KAMENNÝCH OBRUBNÍKŮ ŠÍŘ 150MM</t>
  </si>
  <si>
    <t>- obruby z velkých kostek s boční opěrou do lože - kostka - štípaná dlažební žula 15/17 _x000d_
- včetně podkladního lože z betonu C25/30</t>
  </si>
  <si>
    <t>51 = 51,000 =&gt; A</t>
  </si>
  <si>
    <t>Položka zahrnuje:
- dodání a pokládku betonových obrubníků o rozměrech předepsaných zadávací dokumentací
- betonové lože i boční betonovou opěrku
Položka nezahrnuje:
- x</t>
  </si>
  <si>
    <t>88 = 88,000 =&gt; A</t>
  </si>
  <si>
    <t xml:space="preserve">VII.19 - Bourací práce a příprava staveniště                    </t>
  </si>
  <si>
    <t xml:space="preserve">- z položky 12273.a:  10,440*1,9 = 19,836 =&gt; A</t>
  </si>
  <si>
    <t xml:space="preserve">- z položky 11332:  3,4*2,1 = 7,140 =&gt; A</t>
  </si>
  <si>
    <t>(22-5)*0,1 = 1,700 =&gt; A</t>
  </si>
  <si>
    <t>17*0,2 = 3,400 =&gt; A</t>
  </si>
  <si>
    <t xml:space="preserve">velká kostka 15/17: 10-5  = 5,000 =&gt; A _x000d_
malá kostka 8/10:  5 = 5,000 =&gt; B _x000d_
A+B = 10,000 =&gt; C</t>
  </si>
  <si>
    <t xml:space="preserve">tl. 100 mm:  (992-135)*0,1 = 85,700 =&gt; A</t>
  </si>
  <si>
    <t>17*0,32 = 5,440 =&gt; A _x000d_
5 = 5,000 =&gt; B _x000d_
A+B = 10,440 =&gt; C</t>
  </si>
  <si>
    <t xml:space="preserve">- z položky 12273.a:  10,440 = 10,440 =&gt; A</t>
  </si>
  <si>
    <t>914513</t>
  </si>
  <si>
    <t>DOPRAV ZNAČ VELKOPLOŠ OCEL LAMELY TŘ RA1 - DEMONTÁŽ</t>
  </si>
  <si>
    <t>- demontáž stávajících směrových tabulí na portálech v ul. Evropská, Pražská, Ašská _x000d_
- 3 ks</t>
  </si>
  <si>
    <t>3*10 = 30,000 =&gt; A</t>
  </si>
  <si>
    <t xml:space="preserve">š. 125 mm:  (271*2+72+114+27)*0,125 = 94,375 =&gt; A _x000d_
š. 250 mm:  (351+195)*0,250 = 136,500 =&gt; B _x000d_
polochy značené plastem:  78+55 = 133,000 =&gt; C _x000d_
A+B+C = 363,875 =&gt; D</t>
  </si>
  <si>
    <t>2+1,5+1 = 4,500 =&gt; A</t>
  </si>
  <si>
    <t>VII.20 - Komunikace</t>
  </si>
  <si>
    <t xml:space="preserve">konstrukce typ A:  857 = 857,000 =&gt; A _x000d_
pod ACO 8:  200+100 = 300,000 =&gt; B _x000d_
A+B = 1157,000 =&gt; C</t>
  </si>
  <si>
    <t xml:space="preserve">konstrukce typ A:  857 = 857,000 =&gt; A</t>
  </si>
  <si>
    <t>230 = 230,000 =&gt; A</t>
  </si>
  <si>
    <t>- demontáž dočasných betonových svodidel _x000d_
- včetně naložení a odvozu</t>
  </si>
  <si>
    <t>914121</t>
  </si>
  <si>
    <t>DOPRAVNÍ ZNAČKY ZÁKLADNÍ VELIKOSTI OCELOVÉ TŘ RA1- DODÁVKA A MONTÁŽ</t>
  </si>
  <si>
    <t>- svislé dopravní značení - včetně montáže na nové sloupy SSZ</t>
  </si>
  <si>
    <t xml:space="preserve">P2:  3 = 3,000 =&gt; A _x000d_
P4:  1 = 1,000 =&gt; B _x000d_
P4: 1 = 1,000 =&gt; C _x000d_
IP29: 1 = 1,000 =&gt; D _x000d_
A+B+C+D = 6,000 =&gt; E</t>
  </si>
  <si>
    <t>Položka zahrnuje:
- dodávku a montáž značek v požadovaném provedení
Položka nezahrnuje:
- x</t>
  </si>
  <si>
    <t>914122</t>
  </si>
  <si>
    <t>DOPRAVNÍ ZNAČKY ZÁKLADNÍ VELIKOSTI OCELOVÉ TŘ RA1 - MONTÁŽ S PŘEMÍSTĚNÍM</t>
  </si>
  <si>
    <t>- zpětné osazení a montáž zdemontovaných značek _x000d_
-včetně dovozu z deponie</t>
  </si>
  <si>
    <t xml:space="preserve">ISc2:  1 = 1,000 =&gt; A _x000d_
IJ4c:  1 = 1,000 =&gt; B _x000d_
B24b:  1 = 1,000 =&gt; C _x000d_
A+B+C = 3,000 =&gt; D</t>
  </si>
  <si>
    <t>Položka zahrnuje:
- dopravu demontované značky z dočasné skládky
- osazení a montáž značky na místě určeném projektem
- nutnou opravu poškozených částí
Položka nezahrnuje:
- dodávku značky</t>
  </si>
  <si>
    <t>- odstranění stávajících DZ_x000d_
- včetně naložení a odvozu na deponii pro zpětné osazení</t>
  </si>
  <si>
    <t xml:space="preserve">ISc2:  1 = 1,000 =&gt; A _x000d_
IJ4c:  1 = 1,000 =&gt; B _x000d_
B24b:  1 = 1,000 =&gt; C _x000d_
IS18b:  1 = 1,000 =&gt; D _x000d_
A+B+C+D = 4,000 =&gt; E</t>
  </si>
  <si>
    <t>914511</t>
  </si>
  <si>
    <t>DOPRAV ZNAČ VELKOPLOŠ OCEL LAMELY TŘ RA1 - DOD A MONT</t>
  </si>
  <si>
    <t>- dodání a montáž nových směrových tabulí na portály v ul. Evropská, Pražská, Ašská _x000d_
- 3 ks</t>
  </si>
  <si>
    <t>40+26*2 = 92,000 =&gt; A</t>
  </si>
  <si>
    <t>914921</t>
  </si>
  <si>
    <t>SLOUPKY A STOJKY DOPRAVNÍCH ZNAČEK Z OCEL TRUBEK DO PATKY - DODÁVKA A MONTÁŽ</t>
  </si>
  <si>
    <t>- nové sloupky pro osazení DZ_x000d_
- včetně montáže a ukotvení do patky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</si>
  <si>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</si>
  <si>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</si>
  <si>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</si>
  <si>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- VDZ barvou</t>
  </si>
  <si>
    <t xml:space="preserve">dělící čára souvislá š. 125 mm:  1230*0,125 = 153,750 =&gt; A _x000d_
dělcí čára přerušovaná š. 125 mm: 845*0,125 = 105,625 =&gt; B _x000d_
vodící čára souvislá š. 250 mm:  1170*0,250 = 292,500 =&gt; C _x000d_
vodící čára přerušovaná š. 250 mm:  370*0,250 = 92,500 =&gt; D _x000d_
V13:   77+160+30+15+22+16+135 = 455,000 =&gt; E _x000d_
bus: 53 = 53,000 =&gt; F _x000d_
šipky:  1,3*30 = 39,000 =&gt; G _x000d_
V5:  (10,5+7+6,5)*0,5 = 12,000 =&gt; H _x000d_
A+B+C+D+E+F+G+H = 1203,375 =&gt; I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</si>
  <si>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</si>
  <si>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</si>
  <si>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</si>
  <si>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- VDZ plast</t>
  </si>
  <si>
    <t>položka zahrnuje:
- dodání a pokládku nátěrového materiálu (měří se pouze natíraná plocha) 
- předznačení a reflexní úpravu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</si>
</sst>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3" fillId="2" borderId="10" xfId="0" applyFont="1" applyFill="1" applyBorder="1" applyAlignment="1" applyProtection="1">
      <alignment horizontal="left"/>
    </xf>
    <xf numFmtId="0" fontId="3" fillId="2" borderId="10" xfId="0" applyFont="1" applyFill="1" applyBorder="1" applyProtection="1"/>
    <xf numFmtId="164" fontId="3" fillId="2" borderId="10" xfId="0" applyNumberFormat="1" applyFont="1" applyFill="1" applyBorder="1" applyProtection="1"/>
    <xf numFmtId="0" fontId="0" fillId="2" borderId="10" xfId="0" applyFill="1" applyBorder="1" applyProtection="1"/>
    <xf numFmtId="0" fontId="3" fillId="2" borderId="11" xfId="0" applyFont="1" applyFill="1" applyBorder="1" applyAlignment="1" applyProtection="1">
      <alignment horizontal="left"/>
    </xf>
    <xf numFmtId="0" fontId="3" fillId="2" borderId="11" xfId="0" applyFont="1" applyFill="1" applyBorder="1" applyProtection="1"/>
    <xf numFmtId="164" fontId="3" fillId="2" borderId="11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>
      <protection locked="0"/>
    </xf>
    <xf numFmtId="165" fontId="3" fillId="3" borderId="12" xfId="0" applyNumberFormat="1" applyFont="1" applyFill="1" applyBorder="1" applyProtection="1">
      <protection locked="0"/>
    </xf>
    <xf numFmtId="4" fontId="3" fillId="3" borderId="12" xfId="0" applyNumberFormat="1" applyFont="1" applyFill="1" applyBorder="1" applyProtection="1"/>
    <xf numFmtId="164" fontId="3" fillId="3" borderId="12" xfId="0" applyNumberFormat="1" applyFont="1" applyFill="1" applyBorder="1" applyAlignment="1" applyProtection="1">
      <alignment horizontal="right"/>
      <protection locked="0"/>
    </xf>
    <xf numFmtId="9" fontId="3" fillId="3" borderId="12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5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theme" Target="theme/theme1.xml" /><Relationship Id="rId25" Type="http://schemas.openxmlformats.org/officeDocument/2006/relationships/calcChain" Target="calcChain.xml" /><Relationship Id="rId2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I.1'!S5+'2 - I.2'!S5+'3 - I.3'!S5+'4 - II.4'!S5+'5 - II.5'!S5+'6 - II.6'!S5+'7 - III.7'!S5+'8 - III.8'!S5+'9 - III.9'!S5+'10 - IV.10'!S5+'11 - IV.11'!S5+'12 - IV.12'!S5+'13 - Va.13'!S5+'14 - Va.14'!S5+'15 - Vb.15'!S5+'16 - Vb.16'!S5+'17 - VI.17'!S5+'18 - VI.18'!S5+'19 - VII.19'!S5+'20 - VII.20'!S5)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I.1'!S6+'2 - I.2'!S6+'3 - I.3'!S6+'4 - II.4'!S6+'5 - II.5'!S6+'6 - II.6'!S6+'7 - III.7'!S6+'8 - III.8'!S6+'9 - III.9'!S6+'10 - IV.10'!S6+'11 - IV.11'!S6+'12 - IV.12'!S6+'13 - Va.13'!S6+'14 - Va.14'!S6+'15 - Vb.15'!S6+'16 - Vb.16'!S6+'17 - VI.17'!S6+'18 - VI.18'!S6+'19 - VII.19'!S6+'20 - VII.20'!S6)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I.1'!S7+'2 - I.2'!S7+'3 - I.3'!S7+'4 - II.4'!S7+'5 - II.5'!S7+'6 - II.6'!S7+'7 - III.7'!S7+'8 - III.8'!S7+'9 - III.9'!S7+'10 - IV.10'!S7+'11 - IV.11'!S7+'12 - IV.12'!S7+'13 - Va.13'!S7+'14 - Va.14'!S7+'15 - Vb.15'!S7+'16 - Vb.16'!S7+'17 - VI.17'!S7+'18 - VI.18'!S7+'19 - VII.19'!S7+'20 - VII.20'!S7)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5" t="s">
        <v>21</v>
      </c>
      <c r="C21" s="25" t="s">
        <v>22</v>
      </c>
      <c r="D21" s="26">
        <f>SUM(D22,D26,D30,D34,D38,D41,D44,D47)</f>
        <v>0</v>
      </c>
      <c r="E21" s="27"/>
      <c r="F21" s="26">
        <f>SUM(F22,F26,F30,F34,F38,F41,F44,F47)</f>
        <v>0</v>
      </c>
      <c r="G21" s="13"/>
      <c r="H21" s="2"/>
      <c r="I21" s="2"/>
    </row>
    <row r="22" thickBot="1" ht="13.5">
      <c r="A22" s="10"/>
      <c r="B22" s="28" t="s">
        <v>23</v>
      </c>
      <c r="C22" s="29" t="s">
        <v>24</v>
      </c>
      <c r="D22" s="30">
        <f>SUM(D23,D24,D25)</f>
        <v>0</v>
      </c>
      <c r="E22" s="31"/>
      <c r="F22" s="30">
        <f>SUM(F23,F24,F25)</f>
        <v>0</v>
      </c>
      <c r="G22" s="13"/>
      <c r="H22" s="2"/>
      <c r="I22" s="2"/>
    </row>
    <row r="23" thickTop="1" thickBot="1" ht="14.25">
      <c r="A23" s="10"/>
      <c r="B23" s="32" t="s">
        <v>25</v>
      </c>
      <c r="C23" s="33" t="s">
        <v>26</v>
      </c>
      <c r="D23" s="34">
        <f>'1 - I.1'!J10</f>
        <v>0</v>
      </c>
      <c r="E23" s="31"/>
      <c r="F23" s="34">
        <f>('1 - I.1'!J11)</f>
        <v>0</v>
      </c>
      <c r="G23" s="13"/>
      <c r="H23" s="2"/>
      <c r="I23" s="2"/>
      <c r="S23" s="9">
        <f>ROUND('1 - I.1'!S11,4)</f>
        <v>0</v>
      </c>
    </row>
    <row r="24" thickTop="1" thickBot="1" ht="14.25">
      <c r="A24" s="10"/>
      <c r="B24" s="32" t="s">
        <v>27</v>
      </c>
      <c r="C24" s="33" t="s">
        <v>28</v>
      </c>
      <c r="D24" s="34">
        <f>'2 - I.2'!J10</f>
        <v>0</v>
      </c>
      <c r="E24" s="31"/>
      <c r="F24" s="34">
        <f>('2 - I.2'!J11)</f>
        <v>0</v>
      </c>
      <c r="G24" s="13"/>
      <c r="H24" s="2"/>
      <c r="I24" s="2"/>
      <c r="S24" s="9">
        <f>ROUND('2 - I.2'!S11,4)</f>
        <v>0</v>
      </c>
    </row>
    <row r="25" thickTop="1" thickBot="1" ht="14.25">
      <c r="A25" s="10"/>
      <c r="B25" s="32" t="s">
        <v>29</v>
      </c>
      <c r="C25" s="33" t="s">
        <v>30</v>
      </c>
      <c r="D25" s="34">
        <f>'3 - I.3'!J10</f>
        <v>0</v>
      </c>
      <c r="E25" s="31"/>
      <c r="F25" s="34">
        <f>('3 - I.3'!J11)</f>
        <v>0</v>
      </c>
      <c r="G25" s="13"/>
      <c r="H25" s="2"/>
      <c r="I25" s="2"/>
      <c r="S25" s="9">
        <f>ROUND('3 - I.3'!S11,4)</f>
        <v>0</v>
      </c>
    </row>
    <row r="26" thickTop="1" thickBot="1" ht="14.25">
      <c r="A26" s="10"/>
      <c r="B26" s="32" t="s">
        <v>31</v>
      </c>
      <c r="C26" s="33" t="s">
        <v>24</v>
      </c>
      <c r="D26" s="34">
        <f>SUM(D27,D28,D29)</f>
        <v>0</v>
      </c>
      <c r="E26" s="31"/>
      <c r="F26" s="34">
        <f>SUM(F27,F28,F29)</f>
        <v>0</v>
      </c>
      <c r="G26" s="13"/>
      <c r="H26" s="2"/>
      <c r="I26" s="2"/>
    </row>
    <row r="27" thickTop="1" thickBot="1" ht="14.25">
      <c r="A27" s="10"/>
      <c r="B27" s="32" t="s">
        <v>32</v>
      </c>
      <c r="C27" s="33" t="s">
        <v>26</v>
      </c>
      <c r="D27" s="34">
        <f>'4 - II.4'!J10</f>
        <v>0</v>
      </c>
      <c r="E27" s="31"/>
      <c r="F27" s="34">
        <f>('4 - II.4'!J11)</f>
        <v>0</v>
      </c>
      <c r="G27" s="13"/>
      <c r="H27" s="2"/>
      <c r="I27" s="2"/>
      <c r="S27" s="9">
        <f>ROUND('4 - II.4'!S11,4)</f>
        <v>0</v>
      </c>
    </row>
    <row r="28" thickTop="1" thickBot="1" ht="14.25">
      <c r="A28" s="10"/>
      <c r="B28" s="32" t="s">
        <v>33</v>
      </c>
      <c r="C28" s="33" t="s">
        <v>28</v>
      </c>
      <c r="D28" s="34">
        <f>'5 - II.5'!J10</f>
        <v>0</v>
      </c>
      <c r="E28" s="31"/>
      <c r="F28" s="34">
        <f>('5 - II.5'!J11)</f>
        <v>0</v>
      </c>
      <c r="G28" s="13"/>
      <c r="H28" s="2"/>
      <c r="I28" s="2"/>
      <c r="S28" s="9">
        <f>ROUND('5 - II.5'!S11,4)</f>
        <v>0</v>
      </c>
    </row>
    <row r="29" thickTop="1" thickBot="1" ht="14.25">
      <c r="A29" s="10"/>
      <c r="B29" s="32" t="s">
        <v>34</v>
      </c>
      <c r="C29" s="33" t="s">
        <v>30</v>
      </c>
      <c r="D29" s="34">
        <f>'6 - II.6'!J10</f>
        <v>0</v>
      </c>
      <c r="E29" s="31"/>
      <c r="F29" s="34">
        <f>('6 - II.6'!J11)</f>
        <v>0</v>
      </c>
      <c r="G29" s="13"/>
      <c r="H29" s="2"/>
      <c r="I29" s="2"/>
      <c r="S29" s="9">
        <f>ROUND('6 - II.6'!S11,4)</f>
        <v>0</v>
      </c>
    </row>
    <row r="30" thickTop="1" thickBot="1" ht="14.25">
      <c r="A30" s="10"/>
      <c r="B30" s="32" t="s">
        <v>35</v>
      </c>
      <c r="C30" s="33" t="s">
        <v>24</v>
      </c>
      <c r="D30" s="34">
        <f>SUM(D31,D32,D33)</f>
        <v>0</v>
      </c>
      <c r="E30" s="31"/>
      <c r="F30" s="34">
        <f>SUM(F31,F32,F33)</f>
        <v>0</v>
      </c>
      <c r="G30" s="13"/>
      <c r="H30" s="2"/>
      <c r="I30" s="2"/>
    </row>
    <row r="31" thickTop="1" thickBot="1" ht="14.25">
      <c r="A31" s="10"/>
      <c r="B31" s="32" t="s">
        <v>36</v>
      </c>
      <c r="C31" s="33" t="s">
        <v>26</v>
      </c>
      <c r="D31" s="34">
        <f>'7 - III.7'!J10</f>
        <v>0</v>
      </c>
      <c r="E31" s="31"/>
      <c r="F31" s="34">
        <f>('7 - III.7'!J11)</f>
        <v>0</v>
      </c>
      <c r="G31" s="13"/>
      <c r="H31" s="2"/>
      <c r="I31" s="2"/>
      <c r="S31" s="9">
        <f>ROUND('7 - III.7'!S11,4)</f>
        <v>0</v>
      </c>
    </row>
    <row r="32" thickTop="1" thickBot="1" ht="14.25">
      <c r="A32" s="10"/>
      <c r="B32" s="32" t="s">
        <v>37</v>
      </c>
      <c r="C32" s="33" t="s">
        <v>28</v>
      </c>
      <c r="D32" s="34">
        <f>'8 - III.8'!J10</f>
        <v>0</v>
      </c>
      <c r="E32" s="31"/>
      <c r="F32" s="34">
        <f>('8 - III.8'!J11)</f>
        <v>0</v>
      </c>
      <c r="G32" s="13"/>
      <c r="H32" s="2"/>
      <c r="I32" s="2"/>
      <c r="S32" s="9">
        <f>ROUND('8 - III.8'!S11,4)</f>
        <v>0</v>
      </c>
    </row>
    <row r="33" thickTop="1" thickBot="1" ht="14.25">
      <c r="A33" s="10"/>
      <c r="B33" s="32" t="s">
        <v>38</v>
      </c>
      <c r="C33" s="33" t="s">
        <v>30</v>
      </c>
      <c r="D33" s="34">
        <f>'9 - III.9'!J10</f>
        <v>0</v>
      </c>
      <c r="E33" s="31"/>
      <c r="F33" s="34">
        <f>('9 - III.9'!J11)</f>
        <v>0</v>
      </c>
      <c r="G33" s="13"/>
      <c r="H33" s="2"/>
      <c r="I33" s="2"/>
      <c r="S33" s="9">
        <f>ROUND('9 - III.9'!S11,4)</f>
        <v>0</v>
      </c>
    </row>
    <row r="34" thickTop="1" thickBot="1" ht="14.25">
      <c r="A34" s="10"/>
      <c r="B34" s="32" t="s">
        <v>39</v>
      </c>
      <c r="C34" s="33" t="s">
        <v>24</v>
      </c>
      <c r="D34" s="34">
        <f>SUM(D35,D36,D37)</f>
        <v>0</v>
      </c>
      <c r="E34" s="31"/>
      <c r="F34" s="34">
        <f>SUM(F35,F36,F37)</f>
        <v>0</v>
      </c>
      <c r="G34" s="13"/>
      <c r="H34" s="2"/>
      <c r="I34" s="2"/>
    </row>
    <row r="35" thickTop="1" thickBot="1" ht="14.25">
      <c r="A35" s="10"/>
      <c r="B35" s="32" t="s">
        <v>40</v>
      </c>
      <c r="C35" s="33" t="s">
        <v>26</v>
      </c>
      <c r="D35" s="34">
        <f>'10 - IV.10'!J10</f>
        <v>0</v>
      </c>
      <c r="E35" s="31"/>
      <c r="F35" s="34">
        <f>('10 - IV.10'!J11)</f>
        <v>0</v>
      </c>
      <c r="G35" s="13"/>
      <c r="H35" s="2"/>
      <c r="I35" s="2"/>
      <c r="S35" s="9">
        <f>ROUND('10 - IV.10'!S11,4)</f>
        <v>0</v>
      </c>
    </row>
    <row r="36" thickTop="1" thickBot="1" ht="14.25">
      <c r="A36" s="10"/>
      <c r="B36" s="32" t="s">
        <v>41</v>
      </c>
      <c r="C36" s="33" t="s">
        <v>28</v>
      </c>
      <c r="D36" s="34">
        <f>'11 - IV.11'!J10</f>
        <v>0</v>
      </c>
      <c r="E36" s="31"/>
      <c r="F36" s="34">
        <f>('11 - IV.11'!J11)</f>
        <v>0</v>
      </c>
      <c r="G36" s="13"/>
      <c r="H36" s="2"/>
      <c r="I36" s="2"/>
      <c r="S36" s="9">
        <f>ROUND('11 - IV.11'!S11,4)</f>
        <v>0</v>
      </c>
    </row>
    <row r="37" thickTop="1" thickBot="1" ht="14.25">
      <c r="A37" s="10"/>
      <c r="B37" s="32" t="s">
        <v>42</v>
      </c>
      <c r="C37" s="33" t="s">
        <v>30</v>
      </c>
      <c r="D37" s="34">
        <f>'12 - IV.12'!J10</f>
        <v>0</v>
      </c>
      <c r="E37" s="31"/>
      <c r="F37" s="34">
        <f>('12 - IV.12'!J11)</f>
        <v>0</v>
      </c>
      <c r="G37" s="13"/>
      <c r="H37" s="2"/>
      <c r="I37" s="2"/>
      <c r="S37" s="9">
        <f>ROUND('12 - IV.12'!S11,4)</f>
        <v>0</v>
      </c>
    </row>
    <row r="38" thickTop="1" thickBot="1" ht="14.25">
      <c r="A38" s="10"/>
      <c r="B38" s="32" t="s">
        <v>43</v>
      </c>
      <c r="C38" s="33" t="s">
        <v>24</v>
      </c>
      <c r="D38" s="34">
        <f>SUM(D39,D40)</f>
        <v>0</v>
      </c>
      <c r="E38" s="31"/>
      <c r="F38" s="34">
        <f>SUM(F39,F40)</f>
        <v>0</v>
      </c>
      <c r="G38" s="13"/>
      <c r="H38" s="2"/>
      <c r="I38" s="2"/>
    </row>
    <row r="39" thickTop="1" thickBot="1" ht="14.25">
      <c r="A39" s="10"/>
      <c r="B39" s="32" t="s">
        <v>44</v>
      </c>
      <c r="C39" s="33" t="s">
        <v>26</v>
      </c>
      <c r="D39" s="34">
        <f>'13 - Va.13'!J10</f>
        <v>0</v>
      </c>
      <c r="E39" s="31"/>
      <c r="F39" s="34">
        <f>('13 - Va.13'!J11)</f>
        <v>0</v>
      </c>
      <c r="G39" s="13"/>
      <c r="H39" s="2"/>
      <c r="I39" s="2"/>
      <c r="S39" s="9">
        <f>ROUND('13 - Va.13'!S11,4)</f>
        <v>0</v>
      </c>
    </row>
    <row r="40" thickTop="1" thickBot="1" ht="14.25">
      <c r="A40" s="10"/>
      <c r="B40" s="32" t="s">
        <v>45</v>
      </c>
      <c r="C40" s="33" t="s">
        <v>28</v>
      </c>
      <c r="D40" s="34">
        <f>'14 - Va.14'!J10</f>
        <v>0</v>
      </c>
      <c r="E40" s="31"/>
      <c r="F40" s="34">
        <f>('14 - Va.14'!J11)</f>
        <v>0</v>
      </c>
      <c r="G40" s="13"/>
      <c r="H40" s="2"/>
      <c r="I40" s="2"/>
      <c r="S40" s="9">
        <f>ROUND('14 - Va.14'!S11,4)</f>
        <v>0</v>
      </c>
    </row>
    <row r="41" thickTop="1" thickBot="1" ht="14.25">
      <c r="A41" s="10"/>
      <c r="B41" s="32" t="s">
        <v>46</v>
      </c>
      <c r="C41" s="33" t="s">
        <v>24</v>
      </c>
      <c r="D41" s="34">
        <f>SUM(D42,D43)</f>
        <v>0</v>
      </c>
      <c r="E41" s="31"/>
      <c r="F41" s="34">
        <f>SUM(F42,F43)</f>
        <v>0</v>
      </c>
      <c r="G41" s="13"/>
      <c r="H41" s="2"/>
      <c r="I41" s="2"/>
    </row>
    <row r="42" thickTop="1" thickBot="1" ht="14.25">
      <c r="A42" s="10"/>
      <c r="B42" s="32" t="s">
        <v>47</v>
      </c>
      <c r="C42" s="33" t="s">
        <v>26</v>
      </c>
      <c r="D42" s="34">
        <f>'15 - Vb.15'!J10</f>
        <v>0</v>
      </c>
      <c r="E42" s="31"/>
      <c r="F42" s="34">
        <f>('15 - Vb.15'!J11)</f>
        <v>0</v>
      </c>
      <c r="G42" s="13"/>
      <c r="H42" s="2"/>
      <c r="I42" s="2"/>
      <c r="S42" s="9">
        <f>ROUND('15 - Vb.15'!S11,4)</f>
        <v>0</v>
      </c>
    </row>
    <row r="43" thickTop="1" thickBot="1" ht="14.25">
      <c r="A43" s="10"/>
      <c r="B43" s="32" t="s">
        <v>48</v>
      </c>
      <c r="C43" s="33" t="s">
        <v>28</v>
      </c>
      <c r="D43" s="34">
        <f>'16 - Vb.16'!J10</f>
        <v>0</v>
      </c>
      <c r="E43" s="31"/>
      <c r="F43" s="34">
        <f>('16 - Vb.16'!J11)</f>
        <v>0</v>
      </c>
      <c r="G43" s="13"/>
      <c r="H43" s="2"/>
      <c r="I43" s="2"/>
      <c r="S43" s="9">
        <f>ROUND('16 - Vb.16'!S11,4)</f>
        <v>0</v>
      </c>
    </row>
    <row r="44" thickTop="1" thickBot="1" ht="14.25">
      <c r="A44" s="10"/>
      <c r="B44" s="32" t="s">
        <v>49</v>
      </c>
      <c r="C44" s="33" t="s">
        <v>24</v>
      </c>
      <c r="D44" s="34">
        <f>SUM(D45,D46)</f>
        <v>0</v>
      </c>
      <c r="E44" s="31"/>
      <c r="F44" s="34">
        <f>SUM(F45,F46)</f>
        <v>0</v>
      </c>
      <c r="G44" s="13"/>
      <c r="H44" s="2"/>
      <c r="I44" s="2"/>
    </row>
    <row r="45" thickTop="1" thickBot="1" ht="14.25">
      <c r="A45" s="10"/>
      <c r="B45" s="32" t="s">
        <v>50</v>
      </c>
      <c r="C45" s="33" t="s">
        <v>26</v>
      </c>
      <c r="D45" s="34">
        <f>'17 - VI.17'!J10</f>
        <v>0</v>
      </c>
      <c r="E45" s="31"/>
      <c r="F45" s="34">
        <f>('17 - VI.17'!J11)</f>
        <v>0</v>
      </c>
      <c r="G45" s="13"/>
      <c r="H45" s="2"/>
      <c r="I45" s="2"/>
      <c r="S45" s="9">
        <f>ROUND('17 - VI.17'!S11,4)</f>
        <v>0</v>
      </c>
    </row>
    <row r="46" thickTop="1" thickBot="1" ht="14.25">
      <c r="A46" s="10"/>
      <c r="B46" s="32" t="s">
        <v>51</v>
      </c>
      <c r="C46" s="33" t="s">
        <v>28</v>
      </c>
      <c r="D46" s="34">
        <f>'18 - VI.18'!J10</f>
        <v>0</v>
      </c>
      <c r="E46" s="31"/>
      <c r="F46" s="34">
        <f>('18 - VI.18'!J11)</f>
        <v>0</v>
      </c>
      <c r="G46" s="13"/>
      <c r="H46" s="2"/>
      <c r="I46" s="2"/>
      <c r="S46" s="9">
        <f>ROUND('18 - VI.18'!S11,4)</f>
        <v>0</v>
      </c>
    </row>
    <row r="47" thickTop="1" thickBot="1" ht="14.25">
      <c r="A47" s="10"/>
      <c r="B47" s="32" t="s">
        <v>52</v>
      </c>
      <c r="C47" s="33" t="s">
        <v>24</v>
      </c>
      <c r="D47" s="34">
        <f>SUM(D48,D49)</f>
        <v>0</v>
      </c>
      <c r="E47" s="31"/>
      <c r="F47" s="34">
        <f>SUM(F48,F49)</f>
        <v>0</v>
      </c>
      <c r="G47" s="13"/>
      <c r="H47" s="2"/>
      <c r="I47" s="2"/>
    </row>
    <row r="48" thickTop="1" thickBot="1" ht="14.25">
      <c r="A48" s="10"/>
      <c r="B48" s="32" t="s">
        <v>53</v>
      </c>
      <c r="C48" s="33" t="s">
        <v>26</v>
      </c>
      <c r="D48" s="34">
        <f>'19 - VII.19'!J10</f>
        <v>0</v>
      </c>
      <c r="E48" s="31"/>
      <c r="F48" s="34">
        <f>('19 - VII.19'!J11)</f>
        <v>0</v>
      </c>
      <c r="G48" s="13"/>
      <c r="H48" s="2"/>
      <c r="I48" s="2"/>
      <c r="S48" s="9">
        <f>ROUND('19 - VII.19'!S11,4)</f>
        <v>0</v>
      </c>
    </row>
    <row r="49" thickTop="1" thickBot="1" ht="14.25">
      <c r="A49" s="10"/>
      <c r="B49" s="32" t="s">
        <v>54</v>
      </c>
      <c r="C49" s="33" t="s">
        <v>28</v>
      </c>
      <c r="D49" s="34">
        <f>'20 - VII.20'!J10</f>
        <v>0</v>
      </c>
      <c r="E49" s="31"/>
      <c r="F49" s="34">
        <f>('20 - VII.20'!J11)</f>
        <v>0</v>
      </c>
      <c r="G49" s="13"/>
      <c r="H49" s="2"/>
      <c r="I49" s="2"/>
      <c r="S49" s="9">
        <f>ROUND('20 - VII.20'!S11,4)</f>
        <v>0</v>
      </c>
    </row>
    <row r="50">
      <c r="A50" s="14"/>
      <c r="B50" s="4"/>
      <c r="C50" s="4"/>
      <c r="D50" s="4"/>
      <c r="E50" s="4"/>
      <c r="F50" s="4"/>
      <c r="G50" s="15"/>
      <c r="H50" s="2"/>
      <c r="I50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3" location="'1 - I.1'!A11" display="      └ I.1 ꜛ"/>
    <hyperlink ref="B24" location="'2 - I.2'!A11" display="      └ I.2 ꜛ"/>
    <hyperlink ref="B25" location="'3 - I.3'!A11" display="      └ I.3 ꜛ"/>
    <hyperlink ref="B27" location="'4 - II.4'!A11" display="      └ II.4 ꜛ"/>
    <hyperlink ref="B28" location="'5 - II.5'!A11" display="      └ II.5 ꜛ"/>
    <hyperlink ref="B29" location="'6 - II.6'!A11" display="      └ II.6 ꜛ"/>
    <hyperlink ref="B31" location="'7 - III.7'!A11" display="      └ III.7 ꜛ"/>
    <hyperlink ref="B32" location="'8 - III.8'!A11" display="      └ III.8 ꜛ"/>
    <hyperlink ref="B33" location="'9 - III.9'!A11" display="      └ III.9 ꜛ"/>
    <hyperlink ref="B35" location="'10 - IV.10'!A11" display="      └ IV.10 ꜛ"/>
    <hyperlink ref="B36" location="'11 - IV.11'!A11" display="      └ IV.11 ꜛ"/>
    <hyperlink ref="B37" location="'12 - IV.12'!A11" display="      └ IV.12 ꜛ"/>
    <hyperlink ref="B39" location="'13 - Va.13'!A11" display="      └ Va.13 ꜛ"/>
    <hyperlink ref="B40" location="'14 - Va.14'!A11" display="      └ Va.14 ꜛ"/>
    <hyperlink ref="B42" location="'15 - Vb.15'!A11" display="      └ Vb.15 ꜛ"/>
    <hyperlink ref="B43" location="'16 - Vb.16'!A11" display="      └ Vb.16 ꜛ"/>
    <hyperlink ref="B45" location="'17 - VI.17'!A11" display="      └ VI.17 ꜛ"/>
    <hyperlink ref="B46" location="'18 - VI.18'!A11" display="      └ VI.18 ꜛ"/>
    <hyperlink ref="B48" location="'19 - VII.19'!A11" display="      └ VII.19 ꜛ"/>
    <hyperlink ref="B49" location="'20 - VII.20'!A11" display="      └ VII.20 ꜛ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III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0+(H42+H51+H66+H129+H138)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0+H43+H52+H67+H130+H139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447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ROUND(0+((H42+H51+H66+H129+H138)*1.21),2)</f>
        <v>0</v>
      </c>
      <c r="K11" s="1"/>
      <c r="L11" s="1"/>
      <c r="M11" s="13"/>
      <c r="N11" s="2"/>
      <c r="O11" s="2"/>
      <c r="P11" s="2"/>
      <c r="Q11" s="40">
        <f>IF(SUM(K20:K24)&gt;0,ROUND(SUM(S20:S24)/SUM(K20:K24)-1,8),0)</f>
        <v>0</v>
      </c>
      <c r="R11" s="9">
        <f>AVERAGE(J42,J51,J66,J129,J138)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1</v>
      </c>
      <c r="C20" s="1"/>
      <c r="D20" s="1"/>
      <c r="E20" s="44" t="s">
        <v>118</v>
      </c>
      <c r="F20" s="1"/>
      <c r="G20" s="1"/>
      <c r="H20" s="1"/>
      <c r="I20" s="1"/>
      <c r="J20" s="1"/>
      <c r="K20" s="45">
        <f>0+J30+J36</f>
        <v>0</v>
      </c>
      <c r="L20" s="45">
        <f>0+L42</f>
        <v>0</v>
      </c>
      <c r="M20" s="13"/>
      <c r="N20" s="2"/>
      <c r="O20" s="2"/>
      <c r="P20" s="2"/>
      <c r="Q20" s="2"/>
      <c r="S20" s="9">
        <f>S42</f>
        <v>0</v>
      </c>
    </row>
    <row r="21">
      <c r="A21" s="10"/>
      <c r="B21" s="43">
        <v>2</v>
      </c>
      <c r="C21" s="1"/>
      <c r="D21" s="1"/>
      <c r="E21" s="44" t="s">
        <v>222</v>
      </c>
      <c r="F21" s="1"/>
      <c r="G21" s="1"/>
      <c r="H21" s="1"/>
      <c r="I21" s="1"/>
      <c r="J21" s="1"/>
      <c r="K21" s="45">
        <f>0+J45</f>
        <v>0</v>
      </c>
      <c r="L21" s="45">
        <f>0+L51</f>
        <v>0</v>
      </c>
      <c r="M21" s="13"/>
      <c r="N21" s="2"/>
      <c r="O21" s="2"/>
      <c r="P21" s="2"/>
      <c r="Q21" s="2"/>
      <c r="S21" s="9">
        <f>S51</f>
        <v>0</v>
      </c>
    </row>
    <row r="22">
      <c r="A22" s="10"/>
      <c r="B22" s="43">
        <v>4</v>
      </c>
      <c r="C22" s="1"/>
      <c r="D22" s="1"/>
      <c r="E22" s="44" t="s">
        <v>223</v>
      </c>
      <c r="F22" s="1"/>
      <c r="G22" s="1"/>
      <c r="H22" s="1"/>
      <c r="I22" s="1"/>
      <c r="J22" s="1"/>
      <c r="K22" s="45">
        <f>0+J54+J60</f>
        <v>0</v>
      </c>
      <c r="L22" s="45">
        <f>0+L66</f>
        <v>0</v>
      </c>
      <c r="M22" s="13"/>
      <c r="N22" s="2"/>
      <c r="O22" s="2"/>
      <c r="P22" s="2"/>
      <c r="Q22" s="2"/>
      <c r="S22" s="9">
        <f>S66</f>
        <v>0</v>
      </c>
    </row>
    <row r="23">
      <c r="A23" s="10"/>
      <c r="B23" s="43">
        <v>5</v>
      </c>
      <c r="C23" s="1"/>
      <c r="D23" s="1"/>
      <c r="E23" s="44" t="s">
        <v>224</v>
      </c>
      <c r="F23" s="1"/>
      <c r="G23" s="1"/>
      <c r="H23" s="1"/>
      <c r="I23" s="1"/>
      <c r="J23" s="1"/>
      <c r="K23" s="45">
        <f>0+J69+J75+J81+J87+J93+J99+J105+J111+J117+J123</f>
        <v>0</v>
      </c>
      <c r="L23" s="45">
        <f>0+L129</f>
        <v>0</v>
      </c>
      <c r="M23" s="13"/>
      <c r="N23" s="2"/>
      <c r="O23" s="2"/>
      <c r="P23" s="2"/>
      <c r="Q23" s="2"/>
      <c r="S23" s="9">
        <f>S129</f>
        <v>0</v>
      </c>
    </row>
    <row r="24">
      <c r="A24" s="10"/>
      <c r="B24" s="43">
        <v>9</v>
      </c>
      <c r="C24" s="1"/>
      <c r="D24" s="1"/>
      <c r="E24" s="44" t="s">
        <v>120</v>
      </c>
      <c r="F24" s="1"/>
      <c r="G24" s="1"/>
      <c r="H24" s="1"/>
      <c r="I24" s="1"/>
      <c r="J24" s="1"/>
      <c r="K24" s="45">
        <f>0+J132</f>
        <v>0</v>
      </c>
      <c r="L24" s="45">
        <f>0+L138</f>
        <v>0</v>
      </c>
      <c r="M24" s="13"/>
      <c r="N24" s="2"/>
      <c r="O24" s="2"/>
      <c r="P24" s="2"/>
      <c r="Q24" s="2"/>
      <c r="S24" s="9">
        <f>S138</f>
        <v>0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5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10"/>
      <c r="B28" s="41" t="s">
        <v>65</v>
      </c>
      <c r="C28" s="41" t="s">
        <v>61</v>
      </c>
      <c r="D28" s="41" t="s">
        <v>66</v>
      </c>
      <c r="E28" s="41" t="s">
        <v>62</v>
      </c>
      <c r="F28" s="41" t="s">
        <v>67</v>
      </c>
      <c r="G28" s="42" t="s">
        <v>68</v>
      </c>
      <c r="H28" s="23" t="s">
        <v>69</v>
      </c>
      <c r="I28" s="23" t="s">
        <v>70</v>
      </c>
      <c r="J28" s="23" t="s">
        <v>17</v>
      </c>
      <c r="K28" s="42" t="s">
        <v>71</v>
      </c>
      <c r="L28" s="23" t="s">
        <v>18</v>
      </c>
      <c r="M28" s="78"/>
      <c r="N28" s="2"/>
      <c r="O28" s="2"/>
      <c r="P28" s="2"/>
      <c r="Q28" s="2"/>
    </row>
    <row r="29" ht="40" customHeight="1">
      <c r="A29" s="10"/>
      <c r="B29" s="46" t="s">
        <v>141</v>
      </c>
      <c r="C29" s="1"/>
      <c r="D29" s="1"/>
      <c r="E29" s="1"/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48">
        <v>1</v>
      </c>
      <c r="C30" s="49" t="s">
        <v>225</v>
      </c>
      <c r="D30" s="49" t="s">
        <v>123</v>
      </c>
      <c r="E30" s="49" t="s">
        <v>226</v>
      </c>
      <c r="F30" s="49" t="s">
        <v>7</v>
      </c>
      <c r="G30" s="50" t="s">
        <v>227</v>
      </c>
      <c r="H30" s="51">
        <v>170.5</v>
      </c>
      <c r="I30" s="52">
        <v>0</v>
      </c>
      <c r="J30" s="53">
        <f>ROUND(H30*I30,2)</f>
        <v>0</v>
      </c>
      <c r="K30" s="54">
        <v>0.20999999999999999</v>
      </c>
      <c r="L30" s="55">
        <f>ROUND(J30*1.21,2)</f>
        <v>0</v>
      </c>
      <c r="M30" s="13"/>
      <c r="N30" s="2"/>
      <c r="O30" s="2"/>
      <c r="P30" s="2"/>
      <c r="Q30" s="40">
        <f>IF(ISNUMBER(K30),IF(H30&gt;0,IF(I30&gt;0,J30,0),0),0)</f>
        <v>0</v>
      </c>
      <c r="R30" s="9">
        <f>IF(ISNUMBER(K30)=FALSE,J30,0)</f>
        <v>0</v>
      </c>
    </row>
    <row r="31">
      <c r="A31" s="10"/>
      <c r="B31" s="56" t="s">
        <v>76</v>
      </c>
      <c r="C31" s="1"/>
      <c r="D31" s="1"/>
      <c r="E31" s="57" t="s">
        <v>7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78</v>
      </c>
      <c r="C32" s="1"/>
      <c r="D32" s="1"/>
      <c r="E32" s="57" t="s">
        <v>448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80</v>
      </c>
      <c r="C33" s="1"/>
      <c r="D33" s="1"/>
      <c r="E33" s="57" t="s">
        <v>229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82</v>
      </c>
      <c r="C34" s="1"/>
      <c r="D34" s="1"/>
      <c r="E34" s="57" t="s">
        <v>83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 thickBot="1">
      <c r="A35" s="10"/>
      <c r="B35" s="58" t="s">
        <v>84</v>
      </c>
      <c r="C35" s="31"/>
      <c r="D35" s="31"/>
      <c r="E35" s="29"/>
      <c r="F35" s="31"/>
      <c r="G35" s="31"/>
      <c r="H35" s="59"/>
      <c r="I35" s="31"/>
      <c r="J35" s="59"/>
      <c r="K35" s="31"/>
      <c r="L35" s="31"/>
      <c r="M35" s="13"/>
      <c r="N35" s="2"/>
      <c r="O35" s="2"/>
      <c r="P35" s="2"/>
      <c r="Q35" s="2"/>
    </row>
    <row r="36" thickTop="1">
      <c r="A36" s="10"/>
      <c r="B36" s="48">
        <v>2</v>
      </c>
      <c r="C36" s="49" t="s">
        <v>225</v>
      </c>
      <c r="D36" s="49" t="s">
        <v>129</v>
      </c>
      <c r="E36" s="49" t="s">
        <v>226</v>
      </c>
      <c r="F36" s="49" t="s">
        <v>7</v>
      </c>
      <c r="G36" s="50" t="s">
        <v>227</v>
      </c>
      <c r="H36" s="60">
        <v>123.5</v>
      </c>
      <c r="I36" s="61">
        <v>0</v>
      </c>
      <c r="J36" s="62">
        <f>ROUND(H36*I36,2)</f>
        <v>0</v>
      </c>
      <c r="K36" s="63">
        <v>0.20999999999999999</v>
      </c>
      <c r="L36" s="64">
        <f>ROUND(J36*1.21,2)</f>
        <v>0</v>
      </c>
      <c r="M36" s="13"/>
      <c r="N36" s="2"/>
      <c r="O36" s="2"/>
      <c r="P36" s="2"/>
      <c r="Q36" s="40">
        <f>IF(ISNUMBER(K36),IF(H36&gt;0,IF(I36&gt;0,J36,0),0),0)</f>
        <v>0</v>
      </c>
      <c r="R36" s="9">
        <f>IF(ISNUMBER(K36)=FALSE,J36,0)</f>
        <v>0</v>
      </c>
    </row>
    <row r="37">
      <c r="A37" s="10"/>
      <c r="B37" s="56" t="s">
        <v>76</v>
      </c>
      <c r="C37" s="1"/>
      <c r="D37" s="1"/>
      <c r="E37" s="57" t="s">
        <v>230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78</v>
      </c>
      <c r="C38" s="1"/>
      <c r="D38" s="1"/>
      <c r="E38" s="57" t="s">
        <v>449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80</v>
      </c>
      <c r="C39" s="1"/>
      <c r="D39" s="1"/>
      <c r="E39" s="57" t="s">
        <v>229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82</v>
      </c>
      <c r="C40" s="1"/>
      <c r="D40" s="1"/>
      <c r="E40" s="57" t="s">
        <v>83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 thickBot="1">
      <c r="A41" s="10"/>
      <c r="B41" s="58" t="s">
        <v>84</v>
      </c>
      <c r="C41" s="31"/>
      <c r="D41" s="31"/>
      <c r="E41" s="29"/>
      <c r="F41" s="31"/>
      <c r="G41" s="31"/>
      <c r="H41" s="59"/>
      <c r="I41" s="31"/>
      <c r="J41" s="59"/>
      <c r="K41" s="31"/>
      <c r="L41" s="31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5">
        <v>1</v>
      </c>
      <c r="D42" s="1"/>
      <c r="E42" s="65" t="s">
        <v>118</v>
      </c>
      <c r="F42" s="1"/>
      <c r="G42" s="66" t="s">
        <v>110</v>
      </c>
      <c r="H42" s="67">
        <f>J30+J36</f>
        <v>0</v>
      </c>
      <c r="I42" s="66" t="s">
        <v>111</v>
      </c>
      <c r="J42" s="68">
        <f>(L42-H42)</f>
        <v>0</v>
      </c>
      <c r="K42" s="66" t="s">
        <v>112</v>
      </c>
      <c r="L42" s="69">
        <f>ROUND((J30+J36)*1.21,2)</f>
        <v>0</v>
      </c>
      <c r="M42" s="13"/>
      <c r="N42" s="2"/>
      <c r="O42" s="2"/>
      <c r="P42" s="2"/>
      <c r="Q42" s="40">
        <f>0+Q30+Q36</f>
        <v>0</v>
      </c>
      <c r="R42" s="9">
        <f>0+R30+R36</f>
        <v>0</v>
      </c>
      <c r="S42" s="70">
        <f>Q42*(1+J42)+R42</f>
        <v>0</v>
      </c>
    </row>
    <row r="43" thickTop="1" thickBot="1" ht="25" customHeight="1">
      <c r="A43" s="10"/>
      <c r="B43" s="71"/>
      <c r="C43" s="71"/>
      <c r="D43" s="71"/>
      <c r="E43" s="71"/>
      <c r="F43" s="71"/>
      <c r="G43" s="72" t="s">
        <v>113</v>
      </c>
      <c r="H43" s="73">
        <f>0+J30+J36</f>
        <v>0</v>
      </c>
      <c r="I43" s="72" t="s">
        <v>114</v>
      </c>
      <c r="J43" s="74">
        <f>0+J42</f>
        <v>0</v>
      </c>
      <c r="K43" s="72" t="s">
        <v>115</v>
      </c>
      <c r="L43" s="75">
        <f>0+L42</f>
        <v>0</v>
      </c>
      <c r="M43" s="13"/>
      <c r="N43" s="2"/>
      <c r="O43" s="2"/>
      <c r="P43" s="2"/>
      <c r="Q43" s="2"/>
    </row>
    <row r="44" ht="40" customHeight="1">
      <c r="A44" s="10"/>
      <c r="B44" s="79" t="s">
        <v>232</v>
      </c>
      <c r="C44" s="1"/>
      <c r="D44" s="1"/>
      <c r="E44" s="1"/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48">
        <v>3</v>
      </c>
      <c r="C45" s="49" t="s">
        <v>233</v>
      </c>
      <c r="D45" s="49"/>
      <c r="E45" s="49" t="s">
        <v>234</v>
      </c>
      <c r="F45" s="49" t="s">
        <v>7</v>
      </c>
      <c r="G45" s="50" t="s">
        <v>227</v>
      </c>
      <c r="H45" s="51">
        <v>123.5</v>
      </c>
      <c r="I45" s="52">
        <v>0</v>
      </c>
      <c r="J45" s="53">
        <f>ROUND(H45*I45,2)</f>
        <v>0</v>
      </c>
      <c r="K45" s="54">
        <v>0.20999999999999999</v>
      </c>
      <c r="L45" s="55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235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450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237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 thickBot="1" ht="25" customHeight="1">
      <c r="A51" s="10"/>
      <c r="B51" s="1"/>
      <c r="C51" s="65">
        <v>2</v>
      </c>
      <c r="D51" s="1"/>
      <c r="E51" s="65" t="s">
        <v>222</v>
      </c>
      <c r="F51" s="1"/>
      <c r="G51" s="66" t="s">
        <v>110</v>
      </c>
      <c r="H51" s="67">
        <f>0+J45</f>
        <v>0</v>
      </c>
      <c r="I51" s="66" t="s">
        <v>111</v>
      </c>
      <c r="J51" s="68">
        <f>(L51-H51)</f>
        <v>0</v>
      </c>
      <c r="K51" s="66" t="s">
        <v>112</v>
      </c>
      <c r="L51" s="69">
        <f>ROUND((0+J45)*1.21,2)</f>
        <v>0</v>
      </c>
      <c r="M51" s="13"/>
      <c r="N51" s="2"/>
      <c r="O51" s="2"/>
      <c r="P51" s="2"/>
      <c r="Q51" s="40">
        <f>0+Q45</f>
        <v>0</v>
      </c>
      <c r="R51" s="9">
        <f>0+R45</f>
        <v>0</v>
      </c>
      <c r="S51" s="70">
        <f>Q51*(1+J51)+R51</f>
        <v>0</v>
      </c>
    </row>
    <row r="52" thickTop="1" thickBot="1" ht="25" customHeight="1">
      <c r="A52" s="10"/>
      <c r="B52" s="71"/>
      <c r="C52" s="71"/>
      <c r="D52" s="71"/>
      <c r="E52" s="71"/>
      <c r="F52" s="71"/>
      <c r="G52" s="72" t="s">
        <v>113</v>
      </c>
      <c r="H52" s="73">
        <f>0+J45</f>
        <v>0</v>
      </c>
      <c r="I52" s="72" t="s">
        <v>114</v>
      </c>
      <c r="J52" s="74">
        <f>0+J51</f>
        <v>0</v>
      </c>
      <c r="K52" s="72" t="s">
        <v>115</v>
      </c>
      <c r="L52" s="75">
        <f>0+L51</f>
        <v>0</v>
      </c>
      <c r="M52" s="13"/>
      <c r="N52" s="2"/>
      <c r="O52" s="2"/>
      <c r="P52" s="2"/>
      <c r="Q52" s="2"/>
    </row>
    <row r="53" ht="40" customHeight="1">
      <c r="A53" s="10"/>
      <c r="B53" s="79" t="s">
        <v>238</v>
      </c>
      <c r="C53" s="1"/>
      <c r="D53" s="1"/>
      <c r="E53" s="1"/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48">
        <v>4</v>
      </c>
      <c r="C54" s="49" t="s">
        <v>239</v>
      </c>
      <c r="D54" s="49"/>
      <c r="E54" s="49" t="s">
        <v>240</v>
      </c>
      <c r="F54" s="49" t="s">
        <v>7</v>
      </c>
      <c r="G54" s="50" t="s">
        <v>144</v>
      </c>
      <c r="H54" s="51">
        <v>30.875</v>
      </c>
      <c r="I54" s="52">
        <v>0</v>
      </c>
      <c r="J54" s="53">
        <f>ROUND(H54*I54,2)</f>
        <v>0</v>
      </c>
      <c r="K54" s="54">
        <v>0.20999999999999999</v>
      </c>
      <c r="L54" s="55">
        <f>ROUND(J54*1.21,2)</f>
        <v>0</v>
      </c>
      <c r="M54" s="13"/>
      <c r="N54" s="2"/>
      <c r="O54" s="2"/>
      <c r="P54" s="2"/>
      <c r="Q54" s="40">
        <f>IF(ISNUMBER(K54),IF(H54&gt;0,IF(I54&gt;0,J54,0),0),0)</f>
        <v>0</v>
      </c>
      <c r="R54" s="9">
        <f>IF(ISNUMBER(K54)=FALSE,J54,0)</f>
        <v>0</v>
      </c>
    </row>
    <row r="55">
      <c r="A55" s="10"/>
      <c r="B55" s="56" t="s">
        <v>76</v>
      </c>
      <c r="C55" s="1"/>
      <c r="D55" s="1"/>
      <c r="E55" s="57" t="s">
        <v>241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78</v>
      </c>
      <c r="C56" s="1"/>
      <c r="D56" s="1"/>
      <c r="E56" s="57" t="s">
        <v>451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80</v>
      </c>
      <c r="C57" s="1"/>
      <c r="D57" s="1"/>
      <c r="E57" s="57" t="s">
        <v>243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82</v>
      </c>
      <c r="C58" s="1"/>
      <c r="D58" s="1"/>
      <c r="E58" s="57" t="s">
        <v>83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 thickBot="1">
      <c r="A59" s="10"/>
      <c r="B59" s="58" t="s">
        <v>84</v>
      </c>
      <c r="C59" s="31"/>
      <c r="D59" s="31"/>
      <c r="E59" s="29"/>
      <c r="F59" s="31"/>
      <c r="G59" s="31"/>
      <c r="H59" s="59"/>
      <c r="I59" s="31"/>
      <c r="J59" s="59"/>
      <c r="K59" s="31"/>
      <c r="L59" s="31"/>
      <c r="M59" s="13"/>
      <c r="N59" s="2"/>
      <c r="O59" s="2"/>
      <c r="P59" s="2"/>
      <c r="Q59" s="2"/>
    </row>
    <row r="60" thickTop="1">
      <c r="A60" s="10"/>
      <c r="B60" s="48">
        <v>5</v>
      </c>
      <c r="C60" s="49" t="s">
        <v>244</v>
      </c>
      <c r="D60" s="49"/>
      <c r="E60" s="49" t="s">
        <v>245</v>
      </c>
      <c r="F60" s="49" t="s">
        <v>7</v>
      </c>
      <c r="G60" s="50" t="s">
        <v>144</v>
      </c>
      <c r="H60" s="60">
        <v>12.35</v>
      </c>
      <c r="I60" s="61">
        <v>0</v>
      </c>
      <c r="J60" s="62">
        <f>ROUND(H60*I60,2)</f>
        <v>0</v>
      </c>
      <c r="K60" s="63">
        <v>0.20999999999999999</v>
      </c>
      <c r="L60" s="64">
        <f>ROUND(J60*1.21,2)</f>
        <v>0</v>
      </c>
      <c r="M60" s="13"/>
      <c r="N60" s="2"/>
      <c r="O60" s="2"/>
      <c r="P60" s="2"/>
      <c r="Q60" s="40">
        <f>IF(ISNUMBER(K60),IF(H60&gt;0,IF(I60&gt;0,J60,0),0),0)</f>
        <v>0</v>
      </c>
      <c r="R60" s="9">
        <f>IF(ISNUMBER(K60)=FALSE,J60,0)</f>
        <v>0</v>
      </c>
    </row>
    <row r="61">
      <c r="A61" s="10"/>
      <c r="B61" s="56" t="s">
        <v>76</v>
      </c>
      <c r="C61" s="1"/>
      <c r="D61" s="1"/>
      <c r="E61" s="57" t="s">
        <v>246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56" t="s">
        <v>78</v>
      </c>
      <c r="C62" s="1"/>
      <c r="D62" s="1"/>
      <c r="E62" s="57" t="s">
        <v>452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80</v>
      </c>
      <c r="C63" s="1"/>
      <c r="D63" s="1"/>
      <c r="E63" s="57" t="s">
        <v>243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82</v>
      </c>
      <c r="C64" s="1"/>
      <c r="D64" s="1"/>
      <c r="E64" s="57" t="s">
        <v>83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 thickBot="1">
      <c r="A65" s="10"/>
      <c r="B65" s="58" t="s">
        <v>84</v>
      </c>
      <c r="C65" s="31"/>
      <c r="D65" s="31"/>
      <c r="E65" s="29"/>
      <c r="F65" s="31"/>
      <c r="G65" s="31"/>
      <c r="H65" s="59"/>
      <c r="I65" s="31"/>
      <c r="J65" s="59"/>
      <c r="K65" s="31"/>
      <c r="L65" s="31"/>
      <c r="M65" s="13"/>
      <c r="N65" s="2"/>
      <c r="O65" s="2"/>
      <c r="P65" s="2"/>
      <c r="Q65" s="2"/>
    </row>
    <row r="66" thickTop="1" thickBot="1" ht="25" customHeight="1">
      <c r="A66" s="10"/>
      <c r="B66" s="1"/>
      <c r="C66" s="65">
        <v>4</v>
      </c>
      <c r="D66" s="1"/>
      <c r="E66" s="65" t="s">
        <v>223</v>
      </c>
      <c r="F66" s="1"/>
      <c r="G66" s="66" t="s">
        <v>110</v>
      </c>
      <c r="H66" s="67">
        <f>J54+J60</f>
        <v>0</v>
      </c>
      <c r="I66" s="66" t="s">
        <v>111</v>
      </c>
      <c r="J66" s="68">
        <f>(L66-H66)</f>
        <v>0</v>
      </c>
      <c r="K66" s="66" t="s">
        <v>112</v>
      </c>
      <c r="L66" s="69">
        <f>ROUND((J54+J60)*1.21,2)</f>
        <v>0</v>
      </c>
      <c r="M66" s="13"/>
      <c r="N66" s="2"/>
      <c r="O66" s="2"/>
      <c r="P66" s="2"/>
      <c r="Q66" s="40">
        <f>0+Q54+Q60</f>
        <v>0</v>
      </c>
      <c r="R66" s="9">
        <f>0+R54+R60</f>
        <v>0</v>
      </c>
      <c r="S66" s="70">
        <f>Q66*(1+J66)+R66</f>
        <v>0</v>
      </c>
    </row>
    <row r="67" thickTop="1" thickBot="1" ht="25" customHeight="1">
      <c r="A67" s="10"/>
      <c r="B67" s="71"/>
      <c r="C67" s="71"/>
      <c r="D67" s="71"/>
      <c r="E67" s="71"/>
      <c r="F67" s="71"/>
      <c r="G67" s="72" t="s">
        <v>113</v>
      </c>
      <c r="H67" s="73">
        <f>0+J54+J60</f>
        <v>0</v>
      </c>
      <c r="I67" s="72" t="s">
        <v>114</v>
      </c>
      <c r="J67" s="74">
        <f>0+J66</f>
        <v>0</v>
      </c>
      <c r="K67" s="72" t="s">
        <v>115</v>
      </c>
      <c r="L67" s="75">
        <f>0+L66</f>
        <v>0</v>
      </c>
      <c r="M67" s="13"/>
      <c r="N67" s="2"/>
      <c r="O67" s="2"/>
      <c r="P67" s="2"/>
      <c r="Q67" s="2"/>
    </row>
    <row r="68" ht="40" customHeight="1">
      <c r="A68" s="10"/>
      <c r="B68" s="79" t="s">
        <v>248</v>
      </c>
      <c r="C68" s="1"/>
      <c r="D68" s="1"/>
      <c r="E68" s="1"/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48">
        <v>6</v>
      </c>
      <c r="C69" s="49" t="s">
        <v>249</v>
      </c>
      <c r="D69" s="49"/>
      <c r="E69" s="49" t="s">
        <v>250</v>
      </c>
      <c r="F69" s="49" t="s">
        <v>7</v>
      </c>
      <c r="G69" s="50" t="s">
        <v>227</v>
      </c>
      <c r="H69" s="51">
        <v>95</v>
      </c>
      <c r="I69" s="52">
        <v>0</v>
      </c>
      <c r="J69" s="53">
        <f>ROUND(H69*I69,2)</f>
        <v>0</v>
      </c>
      <c r="K69" s="54">
        <v>0.20999999999999999</v>
      </c>
      <c r="L69" s="55">
        <f>ROUND(J69*1.21,2)</f>
        <v>0</v>
      </c>
      <c r="M69" s="13"/>
      <c r="N69" s="2"/>
      <c r="O69" s="2"/>
      <c r="P69" s="2"/>
      <c r="Q69" s="40">
        <f>IF(ISNUMBER(K69),IF(H69&gt;0,IF(I69&gt;0,J69,0),0),0)</f>
        <v>0</v>
      </c>
      <c r="R69" s="9">
        <f>IF(ISNUMBER(K69)=FALSE,J69,0)</f>
        <v>0</v>
      </c>
    </row>
    <row r="70">
      <c r="A70" s="10"/>
      <c r="B70" s="56" t="s">
        <v>76</v>
      </c>
      <c r="C70" s="1"/>
      <c r="D70" s="1"/>
      <c r="E70" s="57" t="s">
        <v>251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78</v>
      </c>
      <c r="C71" s="1"/>
      <c r="D71" s="1"/>
      <c r="E71" s="57" t="s">
        <v>453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80</v>
      </c>
      <c r="C72" s="1"/>
      <c r="D72" s="1"/>
      <c r="E72" s="57" t="s">
        <v>253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>
      <c r="A73" s="10"/>
      <c r="B73" s="56" t="s">
        <v>82</v>
      </c>
      <c r="C73" s="1"/>
      <c r="D73" s="1"/>
      <c r="E73" s="57" t="s">
        <v>83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 thickBot="1">
      <c r="A74" s="10"/>
      <c r="B74" s="58" t="s">
        <v>84</v>
      </c>
      <c r="C74" s="31"/>
      <c r="D74" s="31"/>
      <c r="E74" s="29"/>
      <c r="F74" s="31"/>
      <c r="G74" s="31"/>
      <c r="H74" s="59"/>
      <c r="I74" s="31"/>
      <c r="J74" s="59"/>
      <c r="K74" s="31"/>
      <c r="L74" s="31"/>
      <c r="M74" s="13"/>
      <c r="N74" s="2"/>
      <c r="O74" s="2"/>
      <c r="P74" s="2"/>
      <c r="Q74" s="2"/>
    </row>
    <row r="75" thickTop="1">
      <c r="A75" s="10"/>
      <c r="B75" s="48">
        <v>7</v>
      </c>
      <c r="C75" s="49" t="s">
        <v>254</v>
      </c>
      <c r="D75" s="49" t="s">
        <v>123</v>
      </c>
      <c r="E75" s="49" t="s">
        <v>255</v>
      </c>
      <c r="F75" s="49" t="s">
        <v>7</v>
      </c>
      <c r="G75" s="50" t="s">
        <v>227</v>
      </c>
      <c r="H75" s="60">
        <v>123.5</v>
      </c>
      <c r="I75" s="61">
        <v>0</v>
      </c>
      <c r="J75" s="62">
        <f>ROUND(H75*I75,2)</f>
        <v>0</v>
      </c>
      <c r="K75" s="63">
        <v>0.20999999999999999</v>
      </c>
      <c r="L75" s="64">
        <f>ROUND(J75*1.21,2)</f>
        <v>0</v>
      </c>
      <c r="M75" s="13"/>
      <c r="N75" s="2"/>
      <c r="O75" s="2"/>
      <c r="P75" s="2"/>
      <c r="Q75" s="40">
        <f>IF(ISNUMBER(K75),IF(H75&gt;0,IF(I75&gt;0,J75,0),0),0)</f>
        <v>0</v>
      </c>
      <c r="R75" s="9">
        <f>IF(ISNUMBER(K75)=FALSE,J75,0)</f>
        <v>0</v>
      </c>
    </row>
    <row r="76">
      <c r="A76" s="10"/>
      <c r="B76" s="56" t="s">
        <v>76</v>
      </c>
      <c r="C76" s="1"/>
      <c r="D76" s="1"/>
      <c r="E76" s="57" t="s">
        <v>256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78</v>
      </c>
      <c r="C77" s="1"/>
      <c r="D77" s="1"/>
      <c r="E77" s="57" t="s">
        <v>454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80</v>
      </c>
      <c r="C78" s="1"/>
      <c r="D78" s="1"/>
      <c r="E78" s="57" t="s">
        <v>253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>
      <c r="A79" s="10"/>
      <c r="B79" s="56" t="s">
        <v>82</v>
      </c>
      <c r="C79" s="1"/>
      <c r="D79" s="1"/>
      <c r="E79" s="57" t="s">
        <v>83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 thickBot="1">
      <c r="A80" s="10"/>
      <c r="B80" s="58" t="s">
        <v>84</v>
      </c>
      <c r="C80" s="31"/>
      <c r="D80" s="31"/>
      <c r="E80" s="29"/>
      <c r="F80" s="31"/>
      <c r="G80" s="31"/>
      <c r="H80" s="59"/>
      <c r="I80" s="31"/>
      <c r="J80" s="59"/>
      <c r="K80" s="31"/>
      <c r="L80" s="31"/>
      <c r="M80" s="13"/>
      <c r="N80" s="2"/>
      <c r="O80" s="2"/>
      <c r="P80" s="2"/>
      <c r="Q80" s="2"/>
    </row>
    <row r="81" thickTop="1">
      <c r="A81" s="10"/>
      <c r="B81" s="48">
        <v>8</v>
      </c>
      <c r="C81" s="49" t="s">
        <v>254</v>
      </c>
      <c r="D81" s="49" t="s">
        <v>129</v>
      </c>
      <c r="E81" s="49" t="s">
        <v>255</v>
      </c>
      <c r="F81" s="49" t="s">
        <v>7</v>
      </c>
      <c r="G81" s="50" t="s">
        <v>227</v>
      </c>
      <c r="H81" s="60">
        <v>123.5</v>
      </c>
      <c r="I81" s="61">
        <v>0</v>
      </c>
      <c r="J81" s="62">
        <f>ROUND(H81*I81,2)</f>
        <v>0</v>
      </c>
      <c r="K81" s="63">
        <v>0.20999999999999999</v>
      </c>
      <c r="L81" s="64">
        <f>ROUND(J81*1.21,2)</f>
        <v>0</v>
      </c>
      <c r="M81" s="13"/>
      <c r="N81" s="2"/>
      <c r="O81" s="2"/>
      <c r="P81" s="2"/>
      <c r="Q81" s="40">
        <f>IF(ISNUMBER(K81),IF(H81&gt;0,IF(I81&gt;0,J81,0),0),0)</f>
        <v>0</v>
      </c>
      <c r="R81" s="9">
        <f>IF(ISNUMBER(K81)=FALSE,J81,0)</f>
        <v>0</v>
      </c>
    </row>
    <row r="82">
      <c r="A82" s="10"/>
      <c r="B82" s="56" t="s">
        <v>76</v>
      </c>
      <c r="C82" s="1"/>
      <c r="D82" s="1"/>
      <c r="E82" s="57" t="s">
        <v>257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78</v>
      </c>
      <c r="C83" s="1"/>
      <c r="D83" s="1"/>
      <c r="E83" s="57" t="s">
        <v>455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80</v>
      </c>
      <c r="C84" s="1"/>
      <c r="D84" s="1"/>
      <c r="E84" s="57" t="s">
        <v>253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>
      <c r="A85" s="10"/>
      <c r="B85" s="56" t="s">
        <v>82</v>
      </c>
      <c r="C85" s="1"/>
      <c r="D85" s="1"/>
      <c r="E85" s="57" t="s">
        <v>83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 thickBot="1">
      <c r="A86" s="10"/>
      <c r="B86" s="58" t="s">
        <v>84</v>
      </c>
      <c r="C86" s="31"/>
      <c r="D86" s="31"/>
      <c r="E86" s="29"/>
      <c r="F86" s="31"/>
      <c r="G86" s="31"/>
      <c r="H86" s="59"/>
      <c r="I86" s="31"/>
      <c r="J86" s="59"/>
      <c r="K86" s="31"/>
      <c r="L86" s="31"/>
      <c r="M86" s="13"/>
      <c r="N86" s="2"/>
      <c r="O86" s="2"/>
      <c r="P86" s="2"/>
      <c r="Q86" s="2"/>
    </row>
    <row r="87" thickTop="1">
      <c r="A87" s="10"/>
      <c r="B87" s="48">
        <v>9</v>
      </c>
      <c r="C87" s="49" t="s">
        <v>259</v>
      </c>
      <c r="D87" s="49"/>
      <c r="E87" s="49" t="s">
        <v>260</v>
      </c>
      <c r="F87" s="49" t="s">
        <v>7</v>
      </c>
      <c r="G87" s="50" t="s">
        <v>227</v>
      </c>
      <c r="H87" s="60">
        <v>161</v>
      </c>
      <c r="I87" s="61">
        <v>0</v>
      </c>
      <c r="J87" s="62">
        <f>ROUND(H87*I87,2)</f>
        <v>0</v>
      </c>
      <c r="K87" s="63">
        <v>0.20999999999999999</v>
      </c>
      <c r="L87" s="64">
        <f>ROUND(J87*1.21,2)</f>
        <v>0</v>
      </c>
      <c r="M87" s="13"/>
      <c r="N87" s="2"/>
      <c r="O87" s="2"/>
      <c r="P87" s="2"/>
      <c r="Q87" s="40">
        <f>IF(ISNUMBER(K87),IF(H87&gt;0,IF(I87&gt;0,J87,0),0),0)</f>
        <v>0</v>
      </c>
      <c r="R87" s="9">
        <f>IF(ISNUMBER(K87)=FALSE,J87,0)</f>
        <v>0</v>
      </c>
    </row>
    <row r="88">
      <c r="A88" s="10"/>
      <c r="B88" s="56" t="s">
        <v>76</v>
      </c>
      <c r="C88" s="1"/>
      <c r="D88" s="1"/>
      <c r="E88" s="57" t="s">
        <v>261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78</v>
      </c>
      <c r="C89" s="1"/>
      <c r="D89" s="1"/>
      <c r="E89" s="57" t="s">
        <v>456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56" t="s">
        <v>80</v>
      </c>
      <c r="C90" s="1"/>
      <c r="D90" s="1"/>
      <c r="E90" s="57" t="s">
        <v>263</v>
      </c>
      <c r="F90" s="1"/>
      <c r="G90" s="1"/>
      <c r="H90" s="47"/>
      <c r="I90" s="1"/>
      <c r="J90" s="47"/>
      <c r="K90" s="1"/>
      <c r="L90" s="1"/>
      <c r="M90" s="13"/>
      <c r="N90" s="2"/>
      <c r="O90" s="2"/>
      <c r="P90" s="2"/>
      <c r="Q90" s="2"/>
    </row>
    <row r="91">
      <c r="A91" s="10"/>
      <c r="B91" s="56" t="s">
        <v>82</v>
      </c>
      <c r="C91" s="1"/>
      <c r="D91" s="1"/>
      <c r="E91" s="57" t="s">
        <v>83</v>
      </c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 thickBot="1">
      <c r="A92" s="10"/>
      <c r="B92" s="58" t="s">
        <v>84</v>
      </c>
      <c r="C92" s="31"/>
      <c r="D92" s="31"/>
      <c r="E92" s="29"/>
      <c r="F92" s="31"/>
      <c r="G92" s="31"/>
      <c r="H92" s="59"/>
      <c r="I92" s="31"/>
      <c r="J92" s="59"/>
      <c r="K92" s="31"/>
      <c r="L92" s="31"/>
      <c r="M92" s="13"/>
      <c r="N92" s="2"/>
      <c r="O92" s="2"/>
      <c r="P92" s="2"/>
      <c r="Q92" s="2"/>
    </row>
    <row r="93" thickTop="1">
      <c r="A93" s="10"/>
      <c r="B93" s="48">
        <v>10</v>
      </c>
      <c r="C93" s="49" t="s">
        <v>264</v>
      </c>
      <c r="D93" s="49"/>
      <c r="E93" s="49" t="s">
        <v>265</v>
      </c>
      <c r="F93" s="49" t="s">
        <v>7</v>
      </c>
      <c r="G93" s="50" t="s">
        <v>227</v>
      </c>
      <c r="H93" s="60">
        <v>812</v>
      </c>
      <c r="I93" s="61">
        <v>0</v>
      </c>
      <c r="J93" s="62">
        <f>ROUND(H93*I93,2)</f>
        <v>0</v>
      </c>
      <c r="K93" s="63">
        <v>0.20999999999999999</v>
      </c>
      <c r="L93" s="64">
        <f>ROUND(J93*1.21,2)</f>
        <v>0</v>
      </c>
      <c r="M93" s="13"/>
      <c r="N93" s="2"/>
      <c r="O93" s="2"/>
      <c r="P93" s="2"/>
      <c r="Q93" s="40">
        <f>IF(ISNUMBER(K93),IF(H93&gt;0,IF(I93&gt;0,J93,0),0),0)</f>
        <v>0</v>
      </c>
      <c r="R93" s="9">
        <f>IF(ISNUMBER(K93)=FALSE,J93,0)</f>
        <v>0</v>
      </c>
    </row>
    <row r="94">
      <c r="A94" s="10"/>
      <c r="B94" s="56" t="s">
        <v>76</v>
      </c>
      <c r="C94" s="1"/>
      <c r="D94" s="1"/>
      <c r="E94" s="57" t="s">
        <v>266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78</v>
      </c>
      <c r="C95" s="1"/>
      <c r="D95" s="1"/>
      <c r="E95" s="57" t="s">
        <v>457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>
      <c r="A96" s="10"/>
      <c r="B96" s="56" t="s">
        <v>80</v>
      </c>
      <c r="C96" s="1"/>
      <c r="D96" s="1"/>
      <c r="E96" s="57" t="s">
        <v>263</v>
      </c>
      <c r="F96" s="1"/>
      <c r="G96" s="1"/>
      <c r="H96" s="47"/>
      <c r="I96" s="1"/>
      <c r="J96" s="47"/>
      <c r="K96" s="1"/>
      <c r="L96" s="1"/>
      <c r="M96" s="13"/>
      <c r="N96" s="2"/>
      <c r="O96" s="2"/>
      <c r="P96" s="2"/>
      <c r="Q96" s="2"/>
    </row>
    <row r="97">
      <c r="A97" s="10"/>
      <c r="B97" s="56" t="s">
        <v>82</v>
      </c>
      <c r="C97" s="1"/>
      <c r="D97" s="1"/>
      <c r="E97" s="57" t="s">
        <v>83</v>
      </c>
      <c r="F97" s="1"/>
      <c r="G97" s="1"/>
      <c r="H97" s="47"/>
      <c r="I97" s="1"/>
      <c r="J97" s="47"/>
      <c r="K97" s="1"/>
      <c r="L97" s="1"/>
      <c r="M97" s="13"/>
      <c r="N97" s="2"/>
      <c r="O97" s="2"/>
      <c r="P97" s="2"/>
      <c r="Q97" s="2"/>
    </row>
    <row r="98" thickBot="1">
      <c r="A98" s="10"/>
      <c r="B98" s="58" t="s">
        <v>84</v>
      </c>
      <c r="C98" s="31"/>
      <c r="D98" s="31"/>
      <c r="E98" s="29"/>
      <c r="F98" s="31"/>
      <c r="G98" s="31"/>
      <c r="H98" s="59"/>
      <c r="I98" s="31"/>
      <c r="J98" s="59"/>
      <c r="K98" s="31"/>
      <c r="L98" s="31"/>
      <c r="M98" s="13"/>
      <c r="N98" s="2"/>
      <c r="O98" s="2"/>
      <c r="P98" s="2"/>
      <c r="Q98" s="2"/>
    </row>
    <row r="99" thickTop="1">
      <c r="A99" s="10"/>
      <c r="B99" s="48">
        <v>11</v>
      </c>
      <c r="C99" s="49" t="s">
        <v>268</v>
      </c>
      <c r="D99" s="49"/>
      <c r="E99" s="49" t="s">
        <v>269</v>
      </c>
      <c r="F99" s="49" t="s">
        <v>7</v>
      </c>
      <c r="G99" s="50" t="s">
        <v>227</v>
      </c>
      <c r="H99" s="60">
        <v>170.5</v>
      </c>
      <c r="I99" s="61">
        <v>0</v>
      </c>
      <c r="J99" s="62">
        <f>ROUND(H99*I99,2)</f>
        <v>0</v>
      </c>
      <c r="K99" s="63">
        <v>0.20999999999999999</v>
      </c>
      <c r="L99" s="64">
        <f>ROUND(J99*1.21,2)</f>
        <v>0</v>
      </c>
      <c r="M99" s="13"/>
      <c r="N99" s="2"/>
      <c r="O99" s="2"/>
      <c r="P99" s="2"/>
      <c r="Q99" s="40">
        <f>IF(ISNUMBER(K99),IF(H99&gt;0,IF(I99&gt;0,J99,0),0),0)</f>
        <v>0</v>
      </c>
      <c r="R99" s="9">
        <f>IF(ISNUMBER(K99)=FALSE,J99,0)</f>
        <v>0</v>
      </c>
    </row>
    <row r="100">
      <c r="A100" s="10"/>
      <c r="B100" s="56" t="s">
        <v>76</v>
      </c>
      <c r="C100" s="1"/>
      <c r="D100" s="1"/>
      <c r="E100" s="57" t="s">
        <v>270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78</v>
      </c>
      <c r="C101" s="1"/>
      <c r="D101" s="1"/>
      <c r="E101" s="57" t="s">
        <v>448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>
      <c r="A102" s="10"/>
      <c r="B102" s="56" t="s">
        <v>80</v>
      </c>
      <c r="C102" s="1"/>
      <c r="D102" s="1"/>
      <c r="E102" s="57" t="s">
        <v>271</v>
      </c>
      <c r="F102" s="1"/>
      <c r="G102" s="1"/>
      <c r="H102" s="47"/>
      <c r="I102" s="1"/>
      <c r="J102" s="47"/>
      <c r="K102" s="1"/>
      <c r="L102" s="1"/>
      <c r="M102" s="13"/>
      <c r="N102" s="2"/>
      <c r="O102" s="2"/>
      <c r="P102" s="2"/>
      <c r="Q102" s="2"/>
    </row>
    <row r="103">
      <c r="A103" s="10"/>
      <c r="B103" s="56" t="s">
        <v>82</v>
      </c>
      <c r="C103" s="1"/>
      <c r="D103" s="1"/>
      <c r="E103" s="57" t="s">
        <v>83</v>
      </c>
      <c r="F103" s="1"/>
      <c r="G103" s="1"/>
      <c r="H103" s="47"/>
      <c r="I103" s="1"/>
      <c r="J103" s="47"/>
      <c r="K103" s="1"/>
      <c r="L103" s="1"/>
      <c r="M103" s="13"/>
      <c r="N103" s="2"/>
      <c r="O103" s="2"/>
      <c r="P103" s="2"/>
      <c r="Q103" s="2"/>
    </row>
    <row r="104" thickBot="1">
      <c r="A104" s="10"/>
      <c r="B104" s="58" t="s">
        <v>84</v>
      </c>
      <c r="C104" s="31"/>
      <c r="D104" s="31"/>
      <c r="E104" s="29"/>
      <c r="F104" s="31"/>
      <c r="G104" s="31"/>
      <c r="H104" s="59"/>
      <c r="I104" s="31"/>
      <c r="J104" s="59"/>
      <c r="K104" s="31"/>
      <c r="L104" s="31"/>
      <c r="M104" s="13"/>
      <c r="N104" s="2"/>
      <c r="O104" s="2"/>
      <c r="P104" s="2"/>
      <c r="Q104" s="2"/>
    </row>
    <row r="105" thickTop="1">
      <c r="A105" s="10"/>
      <c r="B105" s="48">
        <v>12</v>
      </c>
      <c r="C105" s="49" t="s">
        <v>272</v>
      </c>
      <c r="D105" s="49"/>
      <c r="E105" s="49" t="s">
        <v>273</v>
      </c>
      <c r="F105" s="49" t="s">
        <v>7</v>
      </c>
      <c r="G105" s="50" t="s">
        <v>227</v>
      </c>
      <c r="H105" s="60">
        <v>161</v>
      </c>
      <c r="I105" s="61">
        <v>0</v>
      </c>
      <c r="J105" s="62">
        <f>ROUND(H105*I105,2)</f>
        <v>0</v>
      </c>
      <c r="K105" s="63">
        <v>0.20999999999999999</v>
      </c>
      <c r="L105" s="64">
        <f>ROUND(J105*1.21,2)</f>
        <v>0</v>
      </c>
      <c r="M105" s="13"/>
      <c r="N105" s="2"/>
      <c r="O105" s="2"/>
      <c r="P105" s="2"/>
      <c r="Q105" s="40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6" t="s">
        <v>76</v>
      </c>
      <c r="C106" s="1"/>
      <c r="D106" s="1"/>
      <c r="E106" s="57" t="s">
        <v>274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78</v>
      </c>
      <c r="C107" s="1"/>
      <c r="D107" s="1"/>
      <c r="E107" s="57" t="s">
        <v>458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80</v>
      </c>
      <c r="C108" s="1"/>
      <c r="D108" s="1"/>
      <c r="E108" s="57" t="s">
        <v>271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>
      <c r="A109" s="10"/>
      <c r="B109" s="56" t="s">
        <v>82</v>
      </c>
      <c r="C109" s="1"/>
      <c r="D109" s="1"/>
      <c r="E109" s="57" t="s">
        <v>83</v>
      </c>
      <c r="F109" s="1"/>
      <c r="G109" s="1"/>
      <c r="H109" s="47"/>
      <c r="I109" s="1"/>
      <c r="J109" s="47"/>
      <c r="K109" s="1"/>
      <c r="L109" s="1"/>
      <c r="M109" s="13"/>
      <c r="N109" s="2"/>
      <c r="O109" s="2"/>
      <c r="P109" s="2"/>
      <c r="Q109" s="2"/>
    </row>
    <row r="110" thickBot="1">
      <c r="A110" s="10"/>
      <c r="B110" s="58" t="s">
        <v>84</v>
      </c>
      <c r="C110" s="31"/>
      <c r="D110" s="31"/>
      <c r="E110" s="29"/>
      <c r="F110" s="31"/>
      <c r="G110" s="31"/>
      <c r="H110" s="59"/>
      <c r="I110" s="31"/>
      <c r="J110" s="59"/>
      <c r="K110" s="31"/>
      <c r="L110" s="31"/>
      <c r="M110" s="13"/>
      <c r="N110" s="2"/>
      <c r="O110" s="2"/>
      <c r="P110" s="2"/>
      <c r="Q110" s="2"/>
    </row>
    <row r="111" thickTop="1">
      <c r="A111" s="10"/>
      <c r="B111" s="48">
        <v>13</v>
      </c>
      <c r="C111" s="49" t="s">
        <v>276</v>
      </c>
      <c r="D111" s="49"/>
      <c r="E111" s="49" t="s">
        <v>277</v>
      </c>
      <c r="F111" s="49" t="s">
        <v>7</v>
      </c>
      <c r="G111" s="50" t="s">
        <v>227</v>
      </c>
      <c r="H111" s="60">
        <v>263</v>
      </c>
      <c r="I111" s="61">
        <v>0</v>
      </c>
      <c r="J111" s="62">
        <f>ROUND(H111*I111,2)</f>
        <v>0</v>
      </c>
      <c r="K111" s="63">
        <v>0.20999999999999999</v>
      </c>
      <c r="L111" s="64">
        <f>ROUND(J111*1.21,2)</f>
        <v>0</v>
      </c>
      <c r="M111" s="13"/>
      <c r="N111" s="2"/>
      <c r="O111" s="2"/>
      <c r="P111" s="2"/>
      <c r="Q111" s="40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6" t="s">
        <v>76</v>
      </c>
      <c r="C112" s="1"/>
      <c r="D112" s="1"/>
      <c r="E112" s="57" t="s">
        <v>278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78</v>
      </c>
      <c r="C113" s="1"/>
      <c r="D113" s="1"/>
      <c r="E113" s="57" t="s">
        <v>459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80</v>
      </c>
      <c r="C114" s="1"/>
      <c r="D114" s="1"/>
      <c r="E114" s="57" t="s">
        <v>271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>
      <c r="A115" s="10"/>
      <c r="B115" s="56" t="s">
        <v>82</v>
      </c>
      <c r="C115" s="1"/>
      <c r="D115" s="1"/>
      <c r="E115" s="57" t="s">
        <v>83</v>
      </c>
      <c r="F115" s="1"/>
      <c r="G115" s="1"/>
      <c r="H115" s="47"/>
      <c r="I115" s="1"/>
      <c r="J115" s="47"/>
      <c r="K115" s="1"/>
      <c r="L115" s="1"/>
      <c r="M115" s="13"/>
      <c r="N115" s="2"/>
      <c r="O115" s="2"/>
      <c r="P115" s="2"/>
      <c r="Q115" s="2"/>
    </row>
    <row r="116" thickBot="1">
      <c r="A116" s="10"/>
      <c r="B116" s="58" t="s">
        <v>84</v>
      </c>
      <c r="C116" s="31"/>
      <c r="D116" s="31"/>
      <c r="E116" s="29"/>
      <c r="F116" s="31"/>
      <c r="G116" s="31"/>
      <c r="H116" s="59"/>
      <c r="I116" s="31"/>
      <c r="J116" s="59"/>
      <c r="K116" s="31"/>
      <c r="L116" s="31"/>
      <c r="M116" s="13"/>
      <c r="N116" s="2"/>
      <c r="O116" s="2"/>
      <c r="P116" s="2"/>
      <c r="Q116" s="2"/>
    </row>
    <row r="117" thickTop="1">
      <c r="A117" s="10"/>
      <c r="B117" s="48">
        <v>14</v>
      </c>
      <c r="C117" s="49" t="s">
        <v>280</v>
      </c>
      <c r="D117" s="49"/>
      <c r="E117" s="49" t="s">
        <v>281</v>
      </c>
      <c r="F117" s="49" t="s">
        <v>7</v>
      </c>
      <c r="G117" s="50" t="s">
        <v>144</v>
      </c>
      <c r="H117" s="60">
        <v>15</v>
      </c>
      <c r="I117" s="61">
        <v>0</v>
      </c>
      <c r="J117" s="62">
        <f>ROUND(H117*I117,2)</f>
        <v>0</v>
      </c>
      <c r="K117" s="63">
        <v>0.20999999999999999</v>
      </c>
      <c r="L117" s="64">
        <f>ROUND(J117*1.21,2)</f>
        <v>0</v>
      </c>
      <c r="M117" s="13"/>
      <c r="N117" s="2"/>
      <c r="O117" s="2"/>
      <c r="P117" s="2"/>
      <c r="Q117" s="40">
        <f>IF(ISNUMBER(K117),IF(H117&gt;0,IF(I117&gt;0,J117,0),0),0)</f>
        <v>0</v>
      </c>
      <c r="R117" s="9">
        <f>IF(ISNUMBER(K117)=FALSE,J117,0)</f>
        <v>0</v>
      </c>
    </row>
    <row r="118">
      <c r="A118" s="10"/>
      <c r="B118" s="56" t="s">
        <v>76</v>
      </c>
      <c r="C118" s="1"/>
      <c r="D118" s="1"/>
      <c r="E118" s="57" t="s">
        <v>282</v>
      </c>
      <c r="F118" s="1"/>
      <c r="G118" s="1"/>
      <c r="H118" s="47"/>
      <c r="I118" s="1"/>
      <c r="J118" s="47"/>
      <c r="K118" s="1"/>
      <c r="L118" s="1"/>
      <c r="M118" s="13"/>
      <c r="N118" s="2"/>
      <c r="O118" s="2"/>
      <c r="P118" s="2"/>
      <c r="Q118" s="2"/>
    </row>
    <row r="119">
      <c r="A119" s="10"/>
      <c r="B119" s="56" t="s">
        <v>78</v>
      </c>
      <c r="C119" s="1"/>
      <c r="D119" s="1"/>
      <c r="E119" s="57" t="s">
        <v>460</v>
      </c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56" t="s">
        <v>80</v>
      </c>
      <c r="C120" s="1"/>
      <c r="D120" s="1"/>
      <c r="E120" s="57" t="s">
        <v>284</v>
      </c>
      <c r="F120" s="1"/>
      <c r="G120" s="1"/>
      <c r="H120" s="47"/>
      <c r="I120" s="1"/>
      <c r="J120" s="47"/>
      <c r="K120" s="1"/>
      <c r="L120" s="1"/>
      <c r="M120" s="13"/>
      <c r="N120" s="2"/>
      <c r="O120" s="2"/>
      <c r="P120" s="2"/>
      <c r="Q120" s="2"/>
    </row>
    <row r="121">
      <c r="A121" s="10"/>
      <c r="B121" s="56" t="s">
        <v>82</v>
      </c>
      <c r="C121" s="1"/>
      <c r="D121" s="1"/>
      <c r="E121" s="57" t="s">
        <v>83</v>
      </c>
      <c r="F121" s="1"/>
      <c r="G121" s="1"/>
      <c r="H121" s="47"/>
      <c r="I121" s="1"/>
      <c r="J121" s="47"/>
      <c r="K121" s="1"/>
      <c r="L121" s="1"/>
      <c r="M121" s="13"/>
      <c r="N121" s="2"/>
      <c r="O121" s="2"/>
      <c r="P121" s="2"/>
      <c r="Q121" s="2"/>
    </row>
    <row r="122" thickBot="1">
      <c r="A122" s="10"/>
      <c r="B122" s="58" t="s">
        <v>84</v>
      </c>
      <c r="C122" s="31"/>
      <c r="D122" s="31"/>
      <c r="E122" s="29"/>
      <c r="F122" s="31"/>
      <c r="G122" s="31"/>
      <c r="H122" s="59"/>
      <c r="I122" s="31"/>
      <c r="J122" s="59"/>
      <c r="K122" s="31"/>
      <c r="L122" s="31"/>
      <c r="M122" s="13"/>
      <c r="N122" s="2"/>
      <c r="O122" s="2"/>
      <c r="P122" s="2"/>
      <c r="Q122" s="2"/>
    </row>
    <row r="123" thickTop="1">
      <c r="A123" s="10"/>
      <c r="B123" s="48">
        <v>15</v>
      </c>
      <c r="C123" s="49" t="s">
        <v>285</v>
      </c>
      <c r="D123" s="49"/>
      <c r="E123" s="49" t="s">
        <v>286</v>
      </c>
      <c r="F123" s="49" t="s">
        <v>7</v>
      </c>
      <c r="G123" s="50" t="s">
        <v>163</v>
      </c>
      <c r="H123" s="60">
        <v>117</v>
      </c>
      <c r="I123" s="61">
        <v>0</v>
      </c>
      <c r="J123" s="62">
        <f>ROUND(H123*I123,2)</f>
        <v>0</v>
      </c>
      <c r="K123" s="63">
        <v>0.20999999999999999</v>
      </c>
      <c r="L123" s="64">
        <f>ROUND(J123*1.21,2)</f>
        <v>0</v>
      </c>
      <c r="M123" s="13"/>
      <c r="N123" s="2"/>
      <c r="O123" s="2"/>
      <c r="P123" s="2"/>
      <c r="Q123" s="40">
        <f>IF(ISNUMBER(K123),IF(H123&gt;0,IF(I123&gt;0,J123,0),0),0)</f>
        <v>0</v>
      </c>
      <c r="R123" s="9">
        <f>IF(ISNUMBER(K123)=FALSE,J123,0)</f>
        <v>0</v>
      </c>
    </row>
    <row r="124">
      <c r="A124" s="10"/>
      <c r="B124" s="56" t="s">
        <v>76</v>
      </c>
      <c r="C124" s="1"/>
      <c r="D124" s="1"/>
      <c r="E124" s="57" t="s">
        <v>287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>
      <c r="A125" s="10"/>
      <c r="B125" s="56" t="s">
        <v>78</v>
      </c>
      <c r="C125" s="1"/>
      <c r="D125" s="1"/>
      <c r="E125" s="57" t="s">
        <v>461</v>
      </c>
      <c r="F125" s="1"/>
      <c r="G125" s="1"/>
      <c r="H125" s="47"/>
      <c r="I125" s="1"/>
      <c r="J125" s="47"/>
      <c r="K125" s="1"/>
      <c r="L125" s="1"/>
      <c r="M125" s="13"/>
      <c r="N125" s="2"/>
      <c r="O125" s="2"/>
      <c r="P125" s="2"/>
      <c r="Q125" s="2"/>
    </row>
    <row r="126">
      <c r="A126" s="10"/>
      <c r="B126" s="56" t="s">
        <v>80</v>
      </c>
      <c r="C126" s="1"/>
      <c r="D126" s="1"/>
      <c r="E126" s="57" t="s">
        <v>289</v>
      </c>
      <c r="F126" s="1"/>
      <c r="G126" s="1"/>
      <c r="H126" s="47"/>
      <c r="I126" s="1"/>
      <c r="J126" s="47"/>
      <c r="K126" s="1"/>
      <c r="L126" s="1"/>
      <c r="M126" s="13"/>
      <c r="N126" s="2"/>
      <c r="O126" s="2"/>
      <c r="P126" s="2"/>
      <c r="Q126" s="2"/>
    </row>
    <row r="127">
      <c r="A127" s="10"/>
      <c r="B127" s="56" t="s">
        <v>82</v>
      </c>
      <c r="C127" s="1"/>
      <c r="D127" s="1"/>
      <c r="E127" s="57" t="s">
        <v>83</v>
      </c>
      <c r="F127" s="1"/>
      <c r="G127" s="1"/>
      <c r="H127" s="47"/>
      <c r="I127" s="1"/>
      <c r="J127" s="47"/>
      <c r="K127" s="1"/>
      <c r="L127" s="1"/>
      <c r="M127" s="13"/>
      <c r="N127" s="2"/>
      <c r="O127" s="2"/>
      <c r="P127" s="2"/>
      <c r="Q127" s="2"/>
    </row>
    <row r="128" thickBot="1">
      <c r="A128" s="10"/>
      <c r="B128" s="58" t="s">
        <v>84</v>
      </c>
      <c r="C128" s="31"/>
      <c r="D128" s="31"/>
      <c r="E128" s="29"/>
      <c r="F128" s="31"/>
      <c r="G128" s="31"/>
      <c r="H128" s="59"/>
      <c r="I128" s="31"/>
      <c r="J128" s="59"/>
      <c r="K128" s="31"/>
      <c r="L128" s="31"/>
      <c r="M128" s="13"/>
      <c r="N128" s="2"/>
      <c r="O128" s="2"/>
      <c r="P128" s="2"/>
      <c r="Q128" s="2"/>
    </row>
    <row r="129" thickTop="1" thickBot="1" ht="25" customHeight="1">
      <c r="A129" s="10"/>
      <c r="B129" s="1"/>
      <c r="C129" s="65">
        <v>5</v>
      </c>
      <c r="D129" s="1"/>
      <c r="E129" s="65" t="s">
        <v>224</v>
      </c>
      <c r="F129" s="1"/>
      <c r="G129" s="66" t="s">
        <v>110</v>
      </c>
      <c r="H129" s="67">
        <f>J69+J75+J81+J87+J93+J99+J105+J111+J117+J123</f>
        <v>0</v>
      </c>
      <c r="I129" s="66" t="s">
        <v>111</v>
      </c>
      <c r="J129" s="68">
        <f>(L129-H129)</f>
        <v>0</v>
      </c>
      <c r="K129" s="66" t="s">
        <v>112</v>
      </c>
      <c r="L129" s="69">
        <f>ROUND((J69+J75+J81+J87+J93+J99+J105+J111+J117+J123)*1.21,2)</f>
        <v>0</v>
      </c>
      <c r="M129" s="13"/>
      <c r="N129" s="2"/>
      <c r="O129" s="2"/>
      <c r="P129" s="2"/>
      <c r="Q129" s="40">
        <f>0+Q69+Q75+Q81+Q87+Q93+Q99+Q105+Q111+Q117+Q123</f>
        <v>0</v>
      </c>
      <c r="R129" s="9">
        <f>0+R69+R75+R81+R87+R93+R99+R105+R111+R117+R123</f>
        <v>0</v>
      </c>
      <c r="S129" s="70">
        <f>Q129*(1+J129)+R129</f>
        <v>0</v>
      </c>
    </row>
    <row r="130" thickTop="1" thickBot="1" ht="25" customHeight="1">
      <c r="A130" s="10"/>
      <c r="B130" s="71"/>
      <c r="C130" s="71"/>
      <c r="D130" s="71"/>
      <c r="E130" s="71"/>
      <c r="F130" s="71"/>
      <c r="G130" s="72" t="s">
        <v>113</v>
      </c>
      <c r="H130" s="73">
        <f>0+J69+J75+J81+J87+J93+J99+J105+J111+J117+J123</f>
        <v>0</v>
      </c>
      <c r="I130" s="72" t="s">
        <v>114</v>
      </c>
      <c r="J130" s="74">
        <f>0+J129</f>
        <v>0</v>
      </c>
      <c r="K130" s="72" t="s">
        <v>115</v>
      </c>
      <c r="L130" s="75">
        <f>0+L129</f>
        <v>0</v>
      </c>
      <c r="M130" s="13"/>
      <c r="N130" s="2"/>
      <c r="O130" s="2"/>
      <c r="P130" s="2"/>
      <c r="Q130" s="2"/>
    </row>
    <row r="131" ht="40" customHeight="1">
      <c r="A131" s="10"/>
      <c r="B131" s="79" t="s">
        <v>201</v>
      </c>
      <c r="C131" s="1"/>
      <c r="D131" s="1"/>
      <c r="E131" s="1"/>
      <c r="F131" s="1"/>
      <c r="G131" s="1"/>
      <c r="H131" s="47"/>
      <c r="I131" s="1"/>
      <c r="J131" s="47"/>
      <c r="K131" s="1"/>
      <c r="L131" s="1"/>
      <c r="M131" s="13"/>
      <c r="N131" s="2"/>
      <c r="O131" s="2"/>
      <c r="P131" s="2"/>
      <c r="Q131" s="2"/>
    </row>
    <row r="132">
      <c r="A132" s="10"/>
      <c r="B132" s="48">
        <v>16</v>
      </c>
      <c r="C132" s="49" t="s">
        <v>290</v>
      </c>
      <c r="D132" s="49"/>
      <c r="E132" s="49" t="s">
        <v>291</v>
      </c>
      <c r="F132" s="49" t="s">
        <v>7</v>
      </c>
      <c r="G132" s="50" t="s">
        <v>163</v>
      </c>
      <c r="H132" s="51">
        <v>88</v>
      </c>
      <c r="I132" s="52">
        <v>0</v>
      </c>
      <c r="J132" s="53">
        <f>ROUND(H132*I132,2)</f>
        <v>0</v>
      </c>
      <c r="K132" s="54">
        <v>0.20999999999999999</v>
      </c>
      <c r="L132" s="55">
        <f>ROUND(J132*1.21,2)</f>
        <v>0</v>
      </c>
      <c r="M132" s="13"/>
      <c r="N132" s="2"/>
      <c r="O132" s="2"/>
      <c r="P132" s="2"/>
      <c r="Q132" s="40">
        <f>IF(ISNUMBER(K132),IF(H132&gt;0,IF(I132&gt;0,J132,0),0),0)</f>
        <v>0</v>
      </c>
      <c r="R132" s="9">
        <f>IF(ISNUMBER(K132)=FALSE,J132,0)</f>
        <v>0</v>
      </c>
    </row>
    <row r="133">
      <c r="A133" s="10"/>
      <c r="B133" s="56" t="s">
        <v>76</v>
      </c>
      <c r="C133" s="1"/>
      <c r="D133" s="1"/>
      <c r="E133" s="57" t="s">
        <v>292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>
      <c r="A134" s="10"/>
      <c r="B134" s="56" t="s">
        <v>78</v>
      </c>
      <c r="C134" s="1"/>
      <c r="D134" s="1"/>
      <c r="E134" s="57" t="s">
        <v>462</v>
      </c>
      <c r="F134" s="1"/>
      <c r="G134" s="1"/>
      <c r="H134" s="47"/>
      <c r="I134" s="1"/>
      <c r="J134" s="47"/>
      <c r="K134" s="1"/>
      <c r="L134" s="1"/>
      <c r="M134" s="13"/>
      <c r="N134" s="2"/>
      <c r="O134" s="2"/>
      <c r="P134" s="2"/>
      <c r="Q134" s="2"/>
    </row>
    <row r="135">
      <c r="A135" s="10"/>
      <c r="B135" s="56" t="s">
        <v>80</v>
      </c>
      <c r="C135" s="1"/>
      <c r="D135" s="1"/>
      <c r="E135" s="57" t="s">
        <v>294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>
      <c r="A136" s="10"/>
      <c r="B136" s="56" t="s">
        <v>82</v>
      </c>
      <c r="C136" s="1"/>
      <c r="D136" s="1"/>
      <c r="E136" s="57" t="s">
        <v>83</v>
      </c>
      <c r="F136" s="1"/>
      <c r="G136" s="1"/>
      <c r="H136" s="47"/>
      <c r="I136" s="1"/>
      <c r="J136" s="47"/>
      <c r="K136" s="1"/>
      <c r="L136" s="1"/>
      <c r="M136" s="13"/>
      <c r="N136" s="2"/>
      <c r="O136" s="2"/>
      <c r="P136" s="2"/>
      <c r="Q136" s="2"/>
    </row>
    <row r="137" thickBot="1">
      <c r="A137" s="10"/>
      <c r="B137" s="58" t="s">
        <v>84</v>
      </c>
      <c r="C137" s="31"/>
      <c r="D137" s="31"/>
      <c r="E137" s="29"/>
      <c r="F137" s="31"/>
      <c r="G137" s="31"/>
      <c r="H137" s="59"/>
      <c r="I137" s="31"/>
      <c r="J137" s="59"/>
      <c r="K137" s="31"/>
      <c r="L137" s="31"/>
      <c r="M137" s="13"/>
      <c r="N137" s="2"/>
      <c r="O137" s="2"/>
      <c r="P137" s="2"/>
      <c r="Q137" s="2"/>
    </row>
    <row r="138" thickTop="1" thickBot="1" ht="25" customHeight="1">
      <c r="A138" s="10"/>
      <c r="B138" s="1"/>
      <c r="C138" s="65">
        <v>9</v>
      </c>
      <c r="D138" s="1"/>
      <c r="E138" s="65" t="s">
        <v>120</v>
      </c>
      <c r="F138" s="1"/>
      <c r="G138" s="66" t="s">
        <v>110</v>
      </c>
      <c r="H138" s="67">
        <f>0+J132</f>
        <v>0</v>
      </c>
      <c r="I138" s="66" t="s">
        <v>111</v>
      </c>
      <c r="J138" s="68">
        <f>(L138-H138)</f>
        <v>0</v>
      </c>
      <c r="K138" s="66" t="s">
        <v>112</v>
      </c>
      <c r="L138" s="69">
        <f>ROUND((0+J132)*1.21,2)</f>
        <v>0</v>
      </c>
      <c r="M138" s="13"/>
      <c r="N138" s="2"/>
      <c r="O138" s="2"/>
      <c r="P138" s="2"/>
      <c r="Q138" s="40">
        <f>0+Q132</f>
        <v>0</v>
      </c>
      <c r="R138" s="9">
        <f>0+R132</f>
        <v>0</v>
      </c>
      <c r="S138" s="70">
        <f>Q138*(1+J138)+R138</f>
        <v>0</v>
      </c>
    </row>
    <row r="139" thickTop="1" thickBot="1" ht="25" customHeight="1">
      <c r="A139" s="10"/>
      <c r="B139" s="71"/>
      <c r="C139" s="71"/>
      <c r="D139" s="71"/>
      <c r="E139" s="71"/>
      <c r="F139" s="71"/>
      <c r="G139" s="72" t="s">
        <v>113</v>
      </c>
      <c r="H139" s="73">
        <f>0+J132</f>
        <v>0</v>
      </c>
      <c r="I139" s="72" t="s">
        <v>114</v>
      </c>
      <c r="J139" s="74">
        <f>0+J138</f>
        <v>0</v>
      </c>
      <c r="K139" s="72" t="s">
        <v>115</v>
      </c>
      <c r="L139" s="75">
        <f>0+L138</f>
        <v>0</v>
      </c>
      <c r="M139" s="13"/>
      <c r="N139" s="2"/>
      <c r="O139" s="2"/>
      <c r="P139" s="2"/>
      <c r="Q139" s="2"/>
    </row>
    <row r="140">
      <c r="A140" s="14"/>
      <c r="B140" s="4"/>
      <c r="C140" s="4"/>
      <c r="D140" s="4"/>
      <c r="E140" s="4"/>
      <c r="F140" s="4"/>
      <c r="G140" s="4"/>
      <c r="H140" s="76"/>
      <c r="I140" s="4"/>
      <c r="J140" s="76"/>
      <c r="K140" s="4"/>
      <c r="L140" s="4"/>
      <c r="M140" s="15"/>
      <c r="N140" s="2"/>
      <c r="O140" s="2"/>
      <c r="P140" s="2"/>
      <c r="Q140" s="2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"/>
      <c r="O141" s="2"/>
      <c r="P141" s="2"/>
      <c r="Q141" s="2"/>
    </row>
  </sheetData>
  <mergeCells count="103">
    <mergeCell ref="B44:L44"/>
    <mergeCell ref="B46:D46"/>
    <mergeCell ref="B47:D47"/>
    <mergeCell ref="B48:D48"/>
    <mergeCell ref="B49:D49"/>
    <mergeCell ref="B50:D50"/>
    <mergeCell ref="B53:L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70:D70"/>
    <mergeCell ref="B71:D71"/>
    <mergeCell ref="B72:D72"/>
    <mergeCell ref="B73:D73"/>
    <mergeCell ref="B74:D74"/>
    <mergeCell ref="B68:L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35:D35"/>
    <mergeCell ref="B37:D37"/>
    <mergeCell ref="B38:D38"/>
    <mergeCell ref="B39:D39"/>
    <mergeCell ref="B40:D40"/>
    <mergeCell ref="B41:D41"/>
    <mergeCell ref="B23:D23"/>
    <mergeCell ref="B24:D24"/>
    <mergeCell ref="B76:D76"/>
    <mergeCell ref="B77:D77"/>
    <mergeCell ref="B78:D78"/>
    <mergeCell ref="B79:D79"/>
    <mergeCell ref="B80:D80"/>
    <mergeCell ref="B82:D82"/>
    <mergeCell ref="B83:D83"/>
    <mergeCell ref="B84:D84"/>
    <mergeCell ref="B85:D85"/>
    <mergeCell ref="B86:D86"/>
    <mergeCell ref="B88:D88"/>
    <mergeCell ref="B89:D89"/>
    <mergeCell ref="B90:D90"/>
    <mergeCell ref="B91:D91"/>
    <mergeCell ref="B92:D92"/>
    <mergeCell ref="B94:D94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8:D128"/>
    <mergeCell ref="B131:L131"/>
    <mergeCell ref="B133:D133"/>
    <mergeCell ref="B134:D134"/>
    <mergeCell ref="B135:D135"/>
    <mergeCell ref="B136:D136"/>
    <mergeCell ref="B137:D137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III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0+(H42+H87+H102+H117+H150)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0+H43+H88+H103+H118+H151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463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ROUND(0+((H42+H87+H102+H117+H150)*1.21),2)</f>
        <v>0</v>
      </c>
      <c r="K11" s="1"/>
      <c r="L11" s="1"/>
      <c r="M11" s="13"/>
      <c r="N11" s="2"/>
      <c r="O11" s="2"/>
      <c r="P11" s="2"/>
      <c r="Q11" s="40">
        <f>IF(SUM(K20:K24)&gt;0,ROUND(SUM(S20:S24)/SUM(K20:K24)-1,8),0)</f>
        <v>0</v>
      </c>
      <c r="R11" s="9">
        <f>AVERAGE(J42,J87,J102,J117,J150)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0+J30+J36</f>
        <v>0</v>
      </c>
      <c r="L20" s="45">
        <f>0+L42</f>
        <v>0</v>
      </c>
      <c r="M20" s="13"/>
      <c r="N20" s="2"/>
      <c r="O20" s="2"/>
      <c r="P20" s="2"/>
      <c r="Q20" s="2"/>
      <c r="S20" s="9">
        <f>S42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0+J45+J51+J57+J63+J69+J75+J81</f>
        <v>0</v>
      </c>
      <c r="L21" s="45">
        <f>0+L87</f>
        <v>0</v>
      </c>
      <c r="M21" s="13"/>
      <c r="N21" s="2"/>
      <c r="O21" s="2"/>
      <c r="P21" s="2"/>
      <c r="Q21" s="2"/>
      <c r="S21" s="9">
        <f>S87</f>
        <v>0</v>
      </c>
    </row>
    <row r="22">
      <c r="A22" s="10"/>
      <c r="B22" s="43">
        <v>2</v>
      </c>
      <c r="C22" s="1"/>
      <c r="D22" s="1"/>
      <c r="E22" s="44" t="s">
        <v>222</v>
      </c>
      <c r="F22" s="1"/>
      <c r="G22" s="1"/>
      <c r="H22" s="1"/>
      <c r="I22" s="1"/>
      <c r="J22" s="1"/>
      <c r="K22" s="45">
        <f>0+J90+J96</f>
        <v>0</v>
      </c>
      <c r="L22" s="45">
        <f>0+L102</f>
        <v>0</v>
      </c>
      <c r="M22" s="13"/>
      <c r="N22" s="2"/>
      <c r="O22" s="2"/>
      <c r="P22" s="2"/>
      <c r="Q22" s="2"/>
      <c r="S22" s="9">
        <f>S102</f>
        <v>0</v>
      </c>
    </row>
    <row r="23">
      <c r="A23" s="10"/>
      <c r="B23" s="43">
        <v>4</v>
      </c>
      <c r="C23" s="1"/>
      <c r="D23" s="1"/>
      <c r="E23" s="44" t="s">
        <v>223</v>
      </c>
      <c r="F23" s="1"/>
      <c r="G23" s="1"/>
      <c r="H23" s="1"/>
      <c r="I23" s="1"/>
      <c r="J23" s="1"/>
      <c r="K23" s="45">
        <f>0+J105+J111</f>
        <v>0</v>
      </c>
      <c r="L23" s="45">
        <f>0+L117</f>
        <v>0</v>
      </c>
      <c r="M23" s="13"/>
      <c r="N23" s="2"/>
      <c r="O23" s="2"/>
      <c r="P23" s="2"/>
      <c r="Q23" s="2"/>
      <c r="S23" s="9">
        <f>S117</f>
        <v>0</v>
      </c>
    </row>
    <row r="24">
      <c r="A24" s="10"/>
      <c r="B24" s="43">
        <v>8</v>
      </c>
      <c r="C24" s="1"/>
      <c r="D24" s="1"/>
      <c r="E24" s="44" t="s">
        <v>119</v>
      </c>
      <c r="F24" s="1"/>
      <c r="G24" s="1"/>
      <c r="H24" s="1"/>
      <c r="I24" s="1"/>
      <c r="J24" s="1"/>
      <c r="K24" s="45">
        <f>0+J120+J126+J132+J138+J144</f>
        <v>0</v>
      </c>
      <c r="L24" s="45">
        <f>0+L150</f>
        <v>0</v>
      </c>
      <c r="M24" s="13"/>
      <c r="N24" s="2"/>
      <c r="O24" s="2"/>
      <c r="P24" s="2"/>
      <c r="Q24" s="2"/>
      <c r="S24" s="9">
        <f>S150</f>
        <v>0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5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10"/>
      <c r="B28" s="41" t="s">
        <v>65</v>
      </c>
      <c r="C28" s="41" t="s">
        <v>61</v>
      </c>
      <c r="D28" s="41" t="s">
        <v>66</v>
      </c>
      <c r="E28" s="41" t="s">
        <v>62</v>
      </c>
      <c r="F28" s="41" t="s">
        <v>67</v>
      </c>
      <c r="G28" s="42" t="s">
        <v>68</v>
      </c>
      <c r="H28" s="23" t="s">
        <v>69</v>
      </c>
      <c r="I28" s="23" t="s">
        <v>70</v>
      </c>
      <c r="J28" s="23" t="s">
        <v>17</v>
      </c>
      <c r="K28" s="42" t="s">
        <v>71</v>
      </c>
      <c r="L28" s="23" t="s">
        <v>18</v>
      </c>
      <c r="M28" s="78"/>
      <c r="N28" s="2"/>
      <c r="O28" s="2"/>
      <c r="P28" s="2"/>
      <c r="Q28" s="2"/>
    </row>
    <row r="29" ht="40" customHeight="1">
      <c r="A29" s="10"/>
      <c r="B29" s="46" t="s">
        <v>121</v>
      </c>
      <c r="C29" s="1"/>
      <c r="D29" s="1"/>
      <c r="E29" s="1"/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48">
        <v>1</v>
      </c>
      <c r="C30" s="49" t="s">
        <v>122</v>
      </c>
      <c r="D30" s="49" t="s">
        <v>123</v>
      </c>
      <c r="E30" s="49" t="s">
        <v>124</v>
      </c>
      <c r="F30" s="49" t="s">
        <v>7</v>
      </c>
      <c r="G30" s="50" t="s">
        <v>125</v>
      </c>
      <c r="H30" s="51">
        <v>43.447000000000003</v>
      </c>
      <c r="I30" s="52">
        <v>0</v>
      </c>
      <c r="J30" s="53">
        <f>ROUND(H30*I30,2)</f>
        <v>0</v>
      </c>
      <c r="K30" s="54">
        <v>0.20999999999999999</v>
      </c>
      <c r="L30" s="55">
        <f>ROUND(J30*1.21,2)</f>
        <v>0</v>
      </c>
      <c r="M30" s="13"/>
      <c r="N30" s="2"/>
      <c r="O30" s="2"/>
      <c r="P30" s="2"/>
      <c r="Q30" s="40">
        <f>IF(ISNUMBER(K30),IF(H30&gt;0,IF(I30&gt;0,J30,0),0),0)</f>
        <v>0</v>
      </c>
      <c r="R30" s="9">
        <f>IF(ISNUMBER(K30)=FALSE,J30,0)</f>
        <v>0</v>
      </c>
    </row>
    <row r="31">
      <c r="A31" s="10"/>
      <c r="B31" s="56" t="s">
        <v>76</v>
      </c>
      <c r="C31" s="1"/>
      <c r="D31" s="1"/>
      <c r="E31" s="57" t="s">
        <v>126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78</v>
      </c>
      <c r="C32" s="1"/>
      <c r="D32" s="1"/>
      <c r="E32" s="57" t="s">
        <v>464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80</v>
      </c>
      <c r="C33" s="1"/>
      <c r="D33" s="1"/>
      <c r="E33" s="57" t="s">
        <v>128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82</v>
      </c>
      <c r="C34" s="1"/>
      <c r="D34" s="1"/>
      <c r="E34" s="57" t="s">
        <v>83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 thickBot="1">
      <c r="A35" s="10"/>
      <c r="B35" s="58" t="s">
        <v>84</v>
      </c>
      <c r="C35" s="31"/>
      <c r="D35" s="31"/>
      <c r="E35" s="29"/>
      <c r="F35" s="31"/>
      <c r="G35" s="31"/>
      <c r="H35" s="59"/>
      <c r="I35" s="31"/>
      <c r="J35" s="59"/>
      <c r="K35" s="31"/>
      <c r="L35" s="31"/>
      <c r="M35" s="13"/>
      <c r="N35" s="2"/>
      <c r="O35" s="2"/>
      <c r="P35" s="2"/>
      <c r="Q35" s="2"/>
    </row>
    <row r="36" thickTop="1">
      <c r="A36" s="10"/>
      <c r="B36" s="48">
        <v>2</v>
      </c>
      <c r="C36" s="49" t="s">
        <v>297</v>
      </c>
      <c r="D36" s="49"/>
      <c r="E36" s="49" t="s">
        <v>298</v>
      </c>
      <c r="F36" s="49" t="s">
        <v>7</v>
      </c>
      <c r="G36" s="50" t="s">
        <v>75</v>
      </c>
      <c r="H36" s="60">
        <v>1</v>
      </c>
      <c r="I36" s="61">
        <v>0</v>
      </c>
      <c r="J36" s="62">
        <f>ROUND(H36*I36,2)</f>
        <v>0</v>
      </c>
      <c r="K36" s="63">
        <v>0.20999999999999999</v>
      </c>
      <c r="L36" s="64">
        <f>ROUND(J36*1.21,2)</f>
        <v>0</v>
      </c>
      <c r="M36" s="13"/>
      <c r="N36" s="2"/>
      <c r="O36" s="2"/>
      <c r="P36" s="2"/>
      <c r="Q36" s="40">
        <f>IF(ISNUMBER(K36),IF(H36&gt;0,IF(I36&gt;0,J36,0),0),0)</f>
        <v>0</v>
      </c>
      <c r="R36" s="9">
        <f>IF(ISNUMBER(K36)=FALSE,J36,0)</f>
        <v>0</v>
      </c>
    </row>
    <row r="37">
      <c r="A37" s="10"/>
      <c r="B37" s="56" t="s">
        <v>76</v>
      </c>
      <c r="C37" s="1"/>
      <c r="D37" s="1"/>
      <c r="E37" s="57" t="s">
        <v>465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78</v>
      </c>
      <c r="C38" s="1"/>
      <c r="D38" s="1"/>
      <c r="E38" s="57" t="s">
        <v>79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80</v>
      </c>
      <c r="C39" s="1"/>
      <c r="D39" s="1"/>
      <c r="E39" s="57" t="s">
        <v>300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82</v>
      </c>
      <c r="C40" s="1"/>
      <c r="D40" s="1"/>
      <c r="E40" s="57" t="s">
        <v>83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 thickBot="1">
      <c r="A41" s="10"/>
      <c r="B41" s="58" t="s">
        <v>84</v>
      </c>
      <c r="C41" s="31"/>
      <c r="D41" s="31"/>
      <c r="E41" s="29"/>
      <c r="F41" s="31"/>
      <c r="G41" s="31"/>
      <c r="H41" s="59"/>
      <c r="I41" s="31"/>
      <c r="J41" s="59"/>
      <c r="K41" s="31"/>
      <c r="L41" s="31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5">
        <v>0</v>
      </c>
      <c r="D42" s="1"/>
      <c r="E42" s="65" t="s">
        <v>117</v>
      </c>
      <c r="F42" s="1"/>
      <c r="G42" s="66" t="s">
        <v>110</v>
      </c>
      <c r="H42" s="67">
        <f>J30+J36</f>
        <v>0</v>
      </c>
      <c r="I42" s="66" t="s">
        <v>111</v>
      </c>
      <c r="J42" s="68">
        <f>(L42-H42)</f>
        <v>0</v>
      </c>
      <c r="K42" s="66" t="s">
        <v>112</v>
      </c>
      <c r="L42" s="69">
        <f>ROUND((J30+J36)*1.21,2)</f>
        <v>0</v>
      </c>
      <c r="M42" s="13"/>
      <c r="N42" s="2"/>
      <c r="O42" s="2"/>
      <c r="P42" s="2"/>
      <c r="Q42" s="40">
        <f>0+Q30+Q36</f>
        <v>0</v>
      </c>
      <c r="R42" s="9">
        <f>0+R30+R36</f>
        <v>0</v>
      </c>
      <c r="S42" s="70">
        <f>Q42*(1+J42)+R42</f>
        <v>0</v>
      </c>
    </row>
    <row r="43" thickTop="1" thickBot="1" ht="25" customHeight="1">
      <c r="A43" s="10"/>
      <c r="B43" s="71"/>
      <c r="C43" s="71"/>
      <c r="D43" s="71"/>
      <c r="E43" s="71"/>
      <c r="F43" s="71"/>
      <c r="G43" s="72" t="s">
        <v>113</v>
      </c>
      <c r="H43" s="73">
        <f>0+J30+J36</f>
        <v>0</v>
      </c>
      <c r="I43" s="72" t="s">
        <v>114</v>
      </c>
      <c r="J43" s="74">
        <f>0+J42</f>
        <v>0</v>
      </c>
      <c r="K43" s="72" t="s">
        <v>115</v>
      </c>
      <c r="L43" s="75">
        <f>0+L42</f>
        <v>0</v>
      </c>
      <c r="M43" s="13"/>
      <c r="N43" s="2"/>
      <c r="O43" s="2"/>
      <c r="P43" s="2"/>
      <c r="Q43" s="2"/>
    </row>
    <row r="44" ht="40" customHeight="1">
      <c r="A44" s="10"/>
      <c r="B44" s="79" t="s">
        <v>141</v>
      </c>
      <c r="C44" s="1"/>
      <c r="D44" s="1"/>
      <c r="E44" s="1"/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48">
        <v>3</v>
      </c>
      <c r="C45" s="49" t="s">
        <v>301</v>
      </c>
      <c r="D45" s="49"/>
      <c r="E45" s="49" t="s">
        <v>302</v>
      </c>
      <c r="F45" s="49" t="s">
        <v>7</v>
      </c>
      <c r="G45" s="50" t="s">
        <v>303</v>
      </c>
      <c r="H45" s="51">
        <v>120</v>
      </c>
      <c r="I45" s="52">
        <v>0</v>
      </c>
      <c r="J45" s="53">
        <f>ROUND(H45*I45,2)</f>
        <v>0</v>
      </c>
      <c r="K45" s="54">
        <v>0.20999999999999999</v>
      </c>
      <c r="L45" s="55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304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305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306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>
      <c r="A51" s="10"/>
      <c r="B51" s="48">
        <v>4</v>
      </c>
      <c r="C51" s="49" t="s">
        <v>307</v>
      </c>
      <c r="D51" s="49"/>
      <c r="E51" s="49" t="s">
        <v>308</v>
      </c>
      <c r="F51" s="49" t="s">
        <v>7</v>
      </c>
      <c r="G51" s="50" t="s">
        <v>144</v>
      </c>
      <c r="H51" s="60">
        <v>22.867000000000001</v>
      </c>
      <c r="I51" s="61">
        <v>0</v>
      </c>
      <c r="J51" s="62">
        <f>ROUND(H51*I51,2)</f>
        <v>0</v>
      </c>
      <c r="K51" s="63">
        <v>0.20999999999999999</v>
      </c>
      <c r="L51" s="64">
        <f>ROUND(J51*1.21,2)</f>
        <v>0</v>
      </c>
      <c r="M51" s="13"/>
      <c r="N51" s="2"/>
      <c r="O51" s="2"/>
      <c r="P51" s="2"/>
      <c r="Q51" s="40">
        <f>IF(ISNUMBER(K51),IF(H51&gt;0,IF(I51&gt;0,J51,0),0),0)</f>
        <v>0</v>
      </c>
      <c r="R51" s="9">
        <f>IF(ISNUMBER(K51)=FALSE,J51,0)</f>
        <v>0</v>
      </c>
    </row>
    <row r="52">
      <c r="A52" s="10"/>
      <c r="B52" s="56" t="s">
        <v>76</v>
      </c>
      <c r="C52" s="1"/>
      <c r="D52" s="1"/>
      <c r="E52" s="57" t="s">
        <v>309</v>
      </c>
      <c r="F52" s="1"/>
      <c r="G52" s="1"/>
      <c r="H52" s="47"/>
      <c r="I52" s="1"/>
      <c r="J52" s="47"/>
      <c r="K52" s="1"/>
      <c r="L52" s="1"/>
      <c r="M52" s="13"/>
      <c r="N52" s="2"/>
      <c r="O52" s="2"/>
      <c r="P52" s="2"/>
      <c r="Q52" s="2"/>
    </row>
    <row r="53">
      <c r="A53" s="10"/>
      <c r="B53" s="56" t="s">
        <v>78</v>
      </c>
      <c r="C53" s="1"/>
      <c r="D53" s="1"/>
      <c r="E53" s="57" t="s">
        <v>466</v>
      </c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56" t="s">
        <v>80</v>
      </c>
      <c r="C54" s="1"/>
      <c r="D54" s="1"/>
      <c r="E54" s="57" t="s">
        <v>311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>
      <c r="A55" s="10"/>
      <c r="B55" s="56" t="s">
        <v>82</v>
      </c>
      <c r="C55" s="1"/>
      <c r="D55" s="1"/>
      <c r="E55" s="57" t="s">
        <v>83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 thickBot="1">
      <c r="A56" s="10"/>
      <c r="B56" s="58" t="s">
        <v>84</v>
      </c>
      <c r="C56" s="31"/>
      <c r="D56" s="31"/>
      <c r="E56" s="29"/>
      <c r="F56" s="31"/>
      <c r="G56" s="31"/>
      <c r="H56" s="59"/>
      <c r="I56" s="31"/>
      <c r="J56" s="59"/>
      <c r="K56" s="31"/>
      <c r="L56" s="31"/>
      <c r="M56" s="13"/>
      <c r="N56" s="2"/>
      <c r="O56" s="2"/>
      <c r="P56" s="2"/>
      <c r="Q56" s="2"/>
    </row>
    <row r="57" thickTop="1">
      <c r="A57" s="10"/>
      <c r="B57" s="48">
        <v>5</v>
      </c>
      <c r="C57" s="49" t="s">
        <v>186</v>
      </c>
      <c r="D57" s="49"/>
      <c r="E57" s="49" t="s">
        <v>187</v>
      </c>
      <c r="F57" s="49" t="s">
        <v>7</v>
      </c>
      <c r="G57" s="50" t="s">
        <v>144</v>
      </c>
      <c r="H57" s="60">
        <v>22.867000000000001</v>
      </c>
      <c r="I57" s="61">
        <v>0</v>
      </c>
      <c r="J57" s="62">
        <f>ROUND(H57*I57,2)</f>
        <v>0</v>
      </c>
      <c r="K57" s="63">
        <v>0.20999999999999999</v>
      </c>
      <c r="L57" s="64">
        <f>ROUND(J57*1.21,2)</f>
        <v>0</v>
      </c>
      <c r="M57" s="13"/>
      <c r="N57" s="2"/>
      <c r="O57" s="2"/>
      <c r="P57" s="2"/>
      <c r="Q57" s="40">
        <f>IF(ISNUMBER(K57),IF(H57&gt;0,IF(I57&gt;0,J57,0),0),0)</f>
        <v>0</v>
      </c>
      <c r="R57" s="9">
        <f>IF(ISNUMBER(K57)=FALSE,J57,0)</f>
        <v>0</v>
      </c>
    </row>
    <row r="58">
      <c r="A58" s="10"/>
      <c r="B58" s="56" t="s">
        <v>76</v>
      </c>
      <c r="C58" s="1"/>
      <c r="D58" s="1"/>
      <c r="E58" s="57" t="s">
        <v>312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78</v>
      </c>
      <c r="C59" s="1"/>
      <c r="D59" s="1"/>
      <c r="E59" s="57" t="s">
        <v>467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>
      <c r="A60" s="10"/>
      <c r="B60" s="56" t="s">
        <v>80</v>
      </c>
      <c r="C60" s="1"/>
      <c r="D60" s="1"/>
      <c r="E60" s="57" t="s">
        <v>190</v>
      </c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>
      <c r="A61" s="10"/>
      <c r="B61" s="56" t="s">
        <v>82</v>
      </c>
      <c r="C61" s="1"/>
      <c r="D61" s="1"/>
      <c r="E61" s="57" t="s">
        <v>83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 thickBot="1">
      <c r="A62" s="10"/>
      <c r="B62" s="58" t="s">
        <v>84</v>
      </c>
      <c r="C62" s="31"/>
      <c r="D62" s="31"/>
      <c r="E62" s="29"/>
      <c r="F62" s="31"/>
      <c r="G62" s="31"/>
      <c r="H62" s="59"/>
      <c r="I62" s="31"/>
      <c r="J62" s="59"/>
      <c r="K62" s="31"/>
      <c r="L62" s="31"/>
      <c r="M62" s="13"/>
      <c r="N62" s="2"/>
      <c r="O62" s="2"/>
      <c r="P62" s="2"/>
      <c r="Q62" s="2"/>
    </row>
    <row r="63" thickTop="1">
      <c r="A63" s="10"/>
      <c r="B63" s="48">
        <v>6</v>
      </c>
      <c r="C63" s="49" t="s">
        <v>314</v>
      </c>
      <c r="D63" s="49"/>
      <c r="E63" s="49" t="s">
        <v>315</v>
      </c>
      <c r="F63" s="49" t="s">
        <v>7</v>
      </c>
      <c r="G63" s="50" t="s">
        <v>144</v>
      </c>
      <c r="H63" s="60">
        <v>12.960000000000001</v>
      </c>
      <c r="I63" s="61">
        <v>0</v>
      </c>
      <c r="J63" s="62">
        <f>ROUND(H63*I63,2)</f>
        <v>0</v>
      </c>
      <c r="K63" s="63">
        <v>0.20999999999999999</v>
      </c>
      <c r="L63" s="64">
        <f>ROUND(J63*1.21,2)</f>
        <v>0</v>
      </c>
      <c r="M63" s="13"/>
      <c r="N63" s="2"/>
      <c r="O63" s="2"/>
      <c r="P63" s="2"/>
      <c r="Q63" s="40">
        <f>IF(ISNUMBER(K63),IF(H63&gt;0,IF(I63&gt;0,J63,0),0),0)</f>
        <v>0</v>
      </c>
      <c r="R63" s="9">
        <f>IF(ISNUMBER(K63)=FALSE,J63,0)</f>
        <v>0</v>
      </c>
    </row>
    <row r="64">
      <c r="A64" s="10"/>
      <c r="B64" s="56" t="s">
        <v>76</v>
      </c>
      <c r="C64" s="1"/>
      <c r="D64" s="1"/>
      <c r="E64" s="57" t="s">
        <v>316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78</v>
      </c>
      <c r="C65" s="1"/>
      <c r="D65" s="1"/>
      <c r="E65" s="57" t="s">
        <v>468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>
      <c r="A66" s="10"/>
      <c r="B66" s="56" t="s">
        <v>80</v>
      </c>
      <c r="C66" s="1"/>
      <c r="D66" s="1"/>
      <c r="E66" s="57" t="s">
        <v>318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>
      <c r="A67" s="10"/>
      <c r="B67" s="56" t="s">
        <v>82</v>
      </c>
      <c r="C67" s="1"/>
      <c r="D67" s="1"/>
      <c r="E67" s="57" t="s">
        <v>83</v>
      </c>
      <c r="F67" s="1"/>
      <c r="G67" s="1"/>
      <c r="H67" s="47"/>
      <c r="I67" s="1"/>
      <c r="J67" s="47"/>
      <c r="K67" s="1"/>
      <c r="L67" s="1"/>
      <c r="M67" s="13"/>
      <c r="N67" s="2"/>
      <c r="O67" s="2"/>
      <c r="P67" s="2"/>
      <c r="Q67" s="2"/>
    </row>
    <row r="68" thickBot="1">
      <c r="A68" s="10"/>
      <c r="B68" s="58" t="s">
        <v>84</v>
      </c>
      <c r="C68" s="31"/>
      <c r="D68" s="31"/>
      <c r="E68" s="29"/>
      <c r="F68" s="31"/>
      <c r="G68" s="31"/>
      <c r="H68" s="59"/>
      <c r="I68" s="31"/>
      <c r="J68" s="59"/>
      <c r="K68" s="31"/>
      <c r="L68" s="31"/>
      <c r="M68" s="13"/>
      <c r="N68" s="2"/>
      <c r="O68" s="2"/>
      <c r="P68" s="2"/>
      <c r="Q68" s="2"/>
    </row>
    <row r="69" thickTop="1">
      <c r="A69" s="10"/>
      <c r="B69" s="48">
        <v>7</v>
      </c>
      <c r="C69" s="49" t="s">
        <v>319</v>
      </c>
      <c r="D69" s="49" t="s">
        <v>123</v>
      </c>
      <c r="E69" s="49" t="s">
        <v>320</v>
      </c>
      <c r="F69" s="49" t="s">
        <v>7</v>
      </c>
      <c r="G69" s="50" t="s">
        <v>144</v>
      </c>
      <c r="H69" s="60">
        <v>2.1200000000000001</v>
      </c>
      <c r="I69" s="61">
        <v>0</v>
      </c>
      <c r="J69" s="62">
        <f>ROUND(H69*I69,2)</f>
        <v>0</v>
      </c>
      <c r="K69" s="63">
        <v>0.20999999999999999</v>
      </c>
      <c r="L69" s="64">
        <f>ROUND(J69*1.21,2)</f>
        <v>0</v>
      </c>
      <c r="M69" s="13"/>
      <c r="N69" s="2"/>
      <c r="O69" s="2"/>
      <c r="P69" s="2"/>
      <c r="Q69" s="40">
        <f>IF(ISNUMBER(K69),IF(H69&gt;0,IF(I69&gt;0,J69,0),0),0)</f>
        <v>0</v>
      </c>
      <c r="R69" s="9">
        <f>IF(ISNUMBER(K69)=FALSE,J69,0)</f>
        <v>0</v>
      </c>
    </row>
    <row r="70">
      <c r="A70" s="10"/>
      <c r="B70" s="56" t="s">
        <v>76</v>
      </c>
      <c r="C70" s="1"/>
      <c r="D70" s="1"/>
      <c r="E70" s="57" t="s">
        <v>321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78</v>
      </c>
      <c r="C71" s="1"/>
      <c r="D71" s="1"/>
      <c r="E71" s="57" t="s">
        <v>469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80</v>
      </c>
      <c r="C72" s="1"/>
      <c r="D72" s="1"/>
      <c r="E72" s="57" t="s">
        <v>323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>
      <c r="A73" s="10"/>
      <c r="B73" s="56" t="s">
        <v>82</v>
      </c>
      <c r="C73" s="1"/>
      <c r="D73" s="1"/>
      <c r="E73" s="57" t="s">
        <v>83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 thickBot="1">
      <c r="A74" s="10"/>
      <c r="B74" s="58" t="s">
        <v>84</v>
      </c>
      <c r="C74" s="31"/>
      <c r="D74" s="31"/>
      <c r="E74" s="29"/>
      <c r="F74" s="31"/>
      <c r="G74" s="31"/>
      <c r="H74" s="59"/>
      <c r="I74" s="31"/>
      <c r="J74" s="59"/>
      <c r="K74" s="31"/>
      <c r="L74" s="31"/>
      <c r="M74" s="13"/>
      <c r="N74" s="2"/>
      <c r="O74" s="2"/>
      <c r="P74" s="2"/>
      <c r="Q74" s="2"/>
    </row>
    <row r="75" thickTop="1">
      <c r="A75" s="10"/>
      <c r="B75" s="48">
        <v>8</v>
      </c>
      <c r="C75" s="49" t="s">
        <v>319</v>
      </c>
      <c r="D75" s="49" t="s">
        <v>129</v>
      </c>
      <c r="E75" s="49" t="s">
        <v>320</v>
      </c>
      <c r="F75" s="49" t="s">
        <v>7</v>
      </c>
      <c r="G75" s="50" t="s">
        <v>144</v>
      </c>
      <c r="H75" s="60">
        <v>1.9239999999999999</v>
      </c>
      <c r="I75" s="61">
        <v>0</v>
      </c>
      <c r="J75" s="62">
        <f>ROUND(H75*I75,2)</f>
        <v>0</v>
      </c>
      <c r="K75" s="63">
        <v>0.20999999999999999</v>
      </c>
      <c r="L75" s="64">
        <f>ROUND(J75*1.21,2)</f>
        <v>0</v>
      </c>
      <c r="M75" s="13"/>
      <c r="N75" s="2"/>
      <c r="O75" s="2"/>
      <c r="P75" s="2"/>
      <c r="Q75" s="40">
        <f>IF(ISNUMBER(K75),IF(H75&gt;0,IF(I75&gt;0,J75,0),0),0)</f>
        <v>0</v>
      </c>
      <c r="R75" s="9">
        <f>IF(ISNUMBER(K75)=FALSE,J75,0)</f>
        <v>0</v>
      </c>
    </row>
    <row r="76">
      <c r="A76" s="10"/>
      <c r="B76" s="56" t="s">
        <v>76</v>
      </c>
      <c r="C76" s="1"/>
      <c r="D76" s="1"/>
      <c r="E76" s="57" t="s">
        <v>324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78</v>
      </c>
      <c r="C77" s="1"/>
      <c r="D77" s="1"/>
      <c r="E77" s="57" t="s">
        <v>470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80</v>
      </c>
      <c r="C78" s="1"/>
      <c r="D78" s="1"/>
      <c r="E78" s="57" t="s">
        <v>323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>
      <c r="A79" s="10"/>
      <c r="B79" s="56" t="s">
        <v>82</v>
      </c>
      <c r="C79" s="1"/>
      <c r="D79" s="1"/>
      <c r="E79" s="57" t="s">
        <v>83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 thickBot="1">
      <c r="A80" s="10"/>
      <c r="B80" s="58" t="s">
        <v>84</v>
      </c>
      <c r="C80" s="31"/>
      <c r="D80" s="31"/>
      <c r="E80" s="29"/>
      <c r="F80" s="31"/>
      <c r="G80" s="31"/>
      <c r="H80" s="59"/>
      <c r="I80" s="31"/>
      <c r="J80" s="59"/>
      <c r="K80" s="31"/>
      <c r="L80" s="31"/>
      <c r="M80" s="13"/>
      <c r="N80" s="2"/>
      <c r="O80" s="2"/>
      <c r="P80" s="2"/>
      <c r="Q80" s="2"/>
    </row>
    <row r="81" thickTop="1">
      <c r="A81" s="10"/>
      <c r="B81" s="48">
        <v>9</v>
      </c>
      <c r="C81" s="49" t="s">
        <v>326</v>
      </c>
      <c r="D81" s="49"/>
      <c r="E81" s="49" t="s">
        <v>327</v>
      </c>
      <c r="F81" s="49" t="s">
        <v>7</v>
      </c>
      <c r="G81" s="50" t="s">
        <v>227</v>
      </c>
      <c r="H81" s="60">
        <v>9</v>
      </c>
      <c r="I81" s="61">
        <v>0</v>
      </c>
      <c r="J81" s="62">
        <f>ROUND(H81*I81,2)</f>
        <v>0</v>
      </c>
      <c r="K81" s="63">
        <v>0.20999999999999999</v>
      </c>
      <c r="L81" s="64">
        <f>ROUND(J81*1.21,2)</f>
        <v>0</v>
      </c>
      <c r="M81" s="13"/>
      <c r="N81" s="2"/>
      <c r="O81" s="2"/>
      <c r="P81" s="2"/>
      <c r="Q81" s="40">
        <f>IF(ISNUMBER(K81),IF(H81&gt;0,IF(I81&gt;0,J81,0),0),0)</f>
        <v>0</v>
      </c>
      <c r="R81" s="9">
        <f>IF(ISNUMBER(K81)=FALSE,J81,0)</f>
        <v>0</v>
      </c>
    </row>
    <row r="82">
      <c r="A82" s="10"/>
      <c r="B82" s="56" t="s">
        <v>76</v>
      </c>
      <c r="C82" s="1"/>
      <c r="D82" s="1"/>
      <c r="E82" s="57" t="s">
        <v>328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78</v>
      </c>
      <c r="C83" s="1"/>
      <c r="D83" s="1"/>
      <c r="E83" s="57" t="s">
        <v>471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80</v>
      </c>
      <c r="C84" s="1"/>
      <c r="D84" s="1"/>
      <c r="E84" s="57" t="s">
        <v>229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>
      <c r="A85" s="10"/>
      <c r="B85" s="56" t="s">
        <v>82</v>
      </c>
      <c r="C85" s="1"/>
      <c r="D85" s="1"/>
      <c r="E85" s="57" t="s">
        <v>83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 thickBot="1">
      <c r="A86" s="10"/>
      <c r="B86" s="58" t="s">
        <v>84</v>
      </c>
      <c r="C86" s="31"/>
      <c r="D86" s="31"/>
      <c r="E86" s="29"/>
      <c r="F86" s="31"/>
      <c r="G86" s="31"/>
      <c r="H86" s="59"/>
      <c r="I86" s="31"/>
      <c r="J86" s="59"/>
      <c r="K86" s="31"/>
      <c r="L86" s="31"/>
      <c r="M86" s="13"/>
      <c r="N86" s="2"/>
      <c r="O86" s="2"/>
      <c r="P86" s="2"/>
      <c r="Q86" s="2"/>
    </row>
    <row r="87" thickTop="1" thickBot="1" ht="25" customHeight="1">
      <c r="A87" s="10"/>
      <c r="B87" s="1"/>
      <c r="C87" s="65">
        <v>1</v>
      </c>
      <c r="D87" s="1"/>
      <c r="E87" s="65" t="s">
        <v>118</v>
      </c>
      <c r="F87" s="1"/>
      <c r="G87" s="66" t="s">
        <v>110</v>
      </c>
      <c r="H87" s="67">
        <f>J45+J51+J57+J63+J69+J75+J81</f>
        <v>0</v>
      </c>
      <c r="I87" s="66" t="s">
        <v>111</v>
      </c>
      <c r="J87" s="68">
        <f>(L87-H87)</f>
        <v>0</v>
      </c>
      <c r="K87" s="66" t="s">
        <v>112</v>
      </c>
      <c r="L87" s="69">
        <f>ROUND((J45+J51+J57+J63+J69+J75+J81)*1.21,2)</f>
        <v>0</v>
      </c>
      <c r="M87" s="13"/>
      <c r="N87" s="2"/>
      <c r="O87" s="2"/>
      <c r="P87" s="2"/>
      <c r="Q87" s="40">
        <f>0+Q45+Q51+Q57+Q63+Q69+Q75+Q81</f>
        <v>0</v>
      </c>
      <c r="R87" s="9">
        <f>0+R45+R51+R57+R63+R69+R75+R81</f>
        <v>0</v>
      </c>
      <c r="S87" s="70">
        <f>Q87*(1+J87)+R87</f>
        <v>0</v>
      </c>
    </row>
    <row r="88" thickTop="1" thickBot="1" ht="25" customHeight="1">
      <c r="A88" s="10"/>
      <c r="B88" s="71"/>
      <c r="C88" s="71"/>
      <c r="D88" s="71"/>
      <c r="E88" s="71"/>
      <c r="F88" s="71"/>
      <c r="G88" s="72" t="s">
        <v>113</v>
      </c>
      <c r="H88" s="73">
        <f>0+J45+J51+J57+J63+J69+J75+J81</f>
        <v>0</v>
      </c>
      <c r="I88" s="72" t="s">
        <v>114</v>
      </c>
      <c r="J88" s="74">
        <f>0+J87</f>
        <v>0</v>
      </c>
      <c r="K88" s="72" t="s">
        <v>115</v>
      </c>
      <c r="L88" s="75">
        <f>0+L87</f>
        <v>0</v>
      </c>
      <c r="M88" s="13"/>
      <c r="N88" s="2"/>
      <c r="O88" s="2"/>
      <c r="P88" s="2"/>
      <c r="Q88" s="2"/>
    </row>
    <row r="89" ht="40" customHeight="1">
      <c r="A89" s="10"/>
      <c r="B89" s="79" t="s">
        <v>232</v>
      </c>
      <c r="C89" s="1"/>
      <c r="D89" s="1"/>
      <c r="E89" s="1"/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48">
        <v>10</v>
      </c>
      <c r="C90" s="49" t="s">
        <v>330</v>
      </c>
      <c r="D90" s="49"/>
      <c r="E90" s="49" t="s">
        <v>331</v>
      </c>
      <c r="F90" s="49" t="s">
        <v>7</v>
      </c>
      <c r="G90" s="50" t="s">
        <v>163</v>
      </c>
      <c r="H90" s="51">
        <v>7</v>
      </c>
      <c r="I90" s="52">
        <v>0</v>
      </c>
      <c r="J90" s="53">
        <f>ROUND(H90*I90,2)</f>
        <v>0</v>
      </c>
      <c r="K90" s="54">
        <v>0.20999999999999999</v>
      </c>
      <c r="L90" s="55">
        <f>ROUND(J90*1.21,2)</f>
        <v>0</v>
      </c>
      <c r="M90" s="13"/>
      <c r="N90" s="2"/>
      <c r="O90" s="2"/>
      <c r="P90" s="2"/>
      <c r="Q90" s="40">
        <f>IF(ISNUMBER(K90),IF(H90&gt;0,IF(I90&gt;0,J90,0),0),0)</f>
        <v>0</v>
      </c>
      <c r="R90" s="9">
        <f>IF(ISNUMBER(K90)=FALSE,J90,0)</f>
        <v>0</v>
      </c>
    </row>
    <row r="91">
      <c r="A91" s="10"/>
      <c r="B91" s="56" t="s">
        <v>76</v>
      </c>
      <c r="C91" s="1"/>
      <c r="D91" s="1"/>
      <c r="E91" s="57" t="s">
        <v>332</v>
      </c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>
      <c r="A92" s="10"/>
      <c r="B92" s="56" t="s">
        <v>78</v>
      </c>
      <c r="C92" s="1"/>
      <c r="D92" s="1"/>
      <c r="E92" s="57" t="s">
        <v>472</v>
      </c>
      <c r="F92" s="1"/>
      <c r="G92" s="1"/>
      <c r="H92" s="47"/>
      <c r="I92" s="1"/>
      <c r="J92" s="47"/>
      <c r="K92" s="1"/>
      <c r="L92" s="1"/>
      <c r="M92" s="13"/>
      <c r="N92" s="2"/>
      <c r="O92" s="2"/>
      <c r="P92" s="2"/>
      <c r="Q92" s="2"/>
    </row>
    <row r="93">
      <c r="A93" s="10"/>
      <c r="B93" s="56" t="s">
        <v>80</v>
      </c>
      <c r="C93" s="1"/>
      <c r="D93" s="1"/>
      <c r="E93" s="57" t="s">
        <v>334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82</v>
      </c>
      <c r="C94" s="1"/>
      <c r="D94" s="1"/>
      <c r="E94" s="57" t="s">
        <v>83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 thickBot="1">
      <c r="A95" s="10"/>
      <c r="B95" s="58" t="s">
        <v>84</v>
      </c>
      <c r="C95" s="31"/>
      <c r="D95" s="31"/>
      <c r="E95" s="29"/>
      <c r="F95" s="31"/>
      <c r="G95" s="31"/>
      <c r="H95" s="59"/>
      <c r="I95" s="31"/>
      <c r="J95" s="59"/>
      <c r="K95" s="31"/>
      <c r="L95" s="31"/>
      <c r="M95" s="13"/>
      <c r="N95" s="2"/>
      <c r="O95" s="2"/>
      <c r="P95" s="2"/>
      <c r="Q95" s="2"/>
    </row>
    <row r="96" thickTop="1">
      <c r="A96" s="10"/>
      <c r="B96" s="48">
        <v>11</v>
      </c>
      <c r="C96" s="49" t="s">
        <v>233</v>
      </c>
      <c r="D96" s="49"/>
      <c r="E96" s="49" t="s">
        <v>234</v>
      </c>
      <c r="F96" s="49" t="s">
        <v>7</v>
      </c>
      <c r="G96" s="50" t="s">
        <v>227</v>
      </c>
      <c r="H96" s="60">
        <v>8.4000000000000004</v>
      </c>
      <c r="I96" s="61">
        <v>0</v>
      </c>
      <c r="J96" s="62">
        <f>ROUND(H96*I96,2)</f>
        <v>0</v>
      </c>
      <c r="K96" s="63">
        <v>0.20999999999999999</v>
      </c>
      <c r="L96" s="64">
        <f>ROUND(J96*1.21,2)</f>
        <v>0</v>
      </c>
      <c r="M96" s="13"/>
      <c r="N96" s="2"/>
      <c r="O96" s="2"/>
      <c r="P96" s="2"/>
      <c r="Q96" s="40">
        <f>IF(ISNUMBER(K96),IF(H96&gt;0,IF(I96&gt;0,J96,0),0),0)</f>
        <v>0</v>
      </c>
      <c r="R96" s="9">
        <f>IF(ISNUMBER(K96)=FALSE,J96,0)</f>
        <v>0</v>
      </c>
    </row>
    <row r="97">
      <c r="A97" s="10"/>
      <c r="B97" s="56" t="s">
        <v>76</v>
      </c>
      <c r="C97" s="1"/>
      <c r="D97" s="1"/>
      <c r="E97" s="57" t="s">
        <v>414</v>
      </c>
      <c r="F97" s="1"/>
      <c r="G97" s="1"/>
      <c r="H97" s="47"/>
      <c r="I97" s="1"/>
      <c r="J97" s="47"/>
      <c r="K97" s="1"/>
      <c r="L97" s="1"/>
      <c r="M97" s="13"/>
      <c r="N97" s="2"/>
      <c r="O97" s="2"/>
      <c r="P97" s="2"/>
      <c r="Q97" s="2"/>
    </row>
    <row r="98">
      <c r="A98" s="10"/>
      <c r="B98" s="56" t="s">
        <v>78</v>
      </c>
      <c r="C98" s="1"/>
      <c r="D98" s="1"/>
      <c r="E98" s="57" t="s">
        <v>473</v>
      </c>
      <c r="F98" s="1"/>
      <c r="G98" s="1"/>
      <c r="H98" s="47"/>
      <c r="I98" s="1"/>
      <c r="J98" s="47"/>
      <c r="K98" s="1"/>
      <c r="L98" s="1"/>
      <c r="M98" s="13"/>
      <c r="N98" s="2"/>
      <c r="O98" s="2"/>
      <c r="P98" s="2"/>
      <c r="Q98" s="2"/>
    </row>
    <row r="99">
      <c r="A99" s="10"/>
      <c r="B99" s="56" t="s">
        <v>80</v>
      </c>
      <c r="C99" s="1"/>
      <c r="D99" s="1"/>
      <c r="E99" s="57" t="s">
        <v>237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82</v>
      </c>
      <c r="C100" s="1"/>
      <c r="D100" s="1"/>
      <c r="E100" s="57" t="s">
        <v>83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 thickBot="1">
      <c r="A101" s="10"/>
      <c r="B101" s="58" t="s">
        <v>84</v>
      </c>
      <c r="C101" s="31"/>
      <c r="D101" s="31"/>
      <c r="E101" s="29"/>
      <c r="F101" s="31"/>
      <c r="G101" s="31"/>
      <c r="H101" s="59"/>
      <c r="I101" s="31"/>
      <c r="J101" s="59"/>
      <c r="K101" s="31"/>
      <c r="L101" s="31"/>
      <c r="M101" s="13"/>
      <c r="N101" s="2"/>
      <c r="O101" s="2"/>
      <c r="P101" s="2"/>
      <c r="Q101" s="2"/>
    </row>
    <row r="102" thickTop="1" thickBot="1" ht="25" customHeight="1">
      <c r="A102" s="10"/>
      <c r="B102" s="1"/>
      <c r="C102" s="65">
        <v>2</v>
      </c>
      <c r="D102" s="1"/>
      <c r="E102" s="65" t="s">
        <v>222</v>
      </c>
      <c r="F102" s="1"/>
      <c r="G102" s="66" t="s">
        <v>110</v>
      </c>
      <c r="H102" s="67">
        <f>J90+J96</f>
        <v>0</v>
      </c>
      <c r="I102" s="66" t="s">
        <v>111</v>
      </c>
      <c r="J102" s="68">
        <f>(L102-H102)</f>
        <v>0</v>
      </c>
      <c r="K102" s="66" t="s">
        <v>112</v>
      </c>
      <c r="L102" s="69">
        <f>ROUND((J90+J96)*1.21,2)</f>
        <v>0</v>
      </c>
      <c r="M102" s="13"/>
      <c r="N102" s="2"/>
      <c r="O102" s="2"/>
      <c r="P102" s="2"/>
      <c r="Q102" s="40">
        <f>0+Q90+Q96</f>
        <v>0</v>
      </c>
      <c r="R102" s="9">
        <f>0+R90+R96</f>
        <v>0</v>
      </c>
      <c r="S102" s="70">
        <f>Q102*(1+J102)+R102</f>
        <v>0</v>
      </c>
    </row>
    <row r="103" thickTop="1" thickBot="1" ht="25" customHeight="1">
      <c r="A103" s="10"/>
      <c r="B103" s="71"/>
      <c r="C103" s="71"/>
      <c r="D103" s="71"/>
      <c r="E103" s="71"/>
      <c r="F103" s="71"/>
      <c r="G103" s="72" t="s">
        <v>113</v>
      </c>
      <c r="H103" s="73">
        <f>0+J90+J96</f>
        <v>0</v>
      </c>
      <c r="I103" s="72" t="s">
        <v>114</v>
      </c>
      <c r="J103" s="74">
        <f>0+J102</f>
        <v>0</v>
      </c>
      <c r="K103" s="72" t="s">
        <v>115</v>
      </c>
      <c r="L103" s="75">
        <f>0+L102</f>
        <v>0</v>
      </c>
      <c r="M103" s="13"/>
      <c r="N103" s="2"/>
      <c r="O103" s="2"/>
      <c r="P103" s="2"/>
      <c r="Q103" s="2"/>
    </row>
    <row r="104" ht="40" customHeight="1">
      <c r="A104" s="10"/>
      <c r="B104" s="79" t="s">
        <v>238</v>
      </c>
      <c r="C104" s="1"/>
      <c r="D104" s="1"/>
      <c r="E104" s="1"/>
      <c r="F104" s="1"/>
      <c r="G104" s="1"/>
      <c r="H104" s="47"/>
      <c r="I104" s="1"/>
      <c r="J104" s="47"/>
      <c r="K104" s="1"/>
      <c r="L104" s="1"/>
      <c r="M104" s="13"/>
      <c r="N104" s="2"/>
      <c r="O104" s="2"/>
      <c r="P104" s="2"/>
      <c r="Q104" s="2"/>
    </row>
    <row r="105">
      <c r="A105" s="10"/>
      <c r="B105" s="48">
        <v>12</v>
      </c>
      <c r="C105" s="49" t="s">
        <v>337</v>
      </c>
      <c r="D105" s="49"/>
      <c r="E105" s="49" t="s">
        <v>338</v>
      </c>
      <c r="F105" s="49" t="s">
        <v>7</v>
      </c>
      <c r="G105" s="50" t="s">
        <v>144</v>
      </c>
      <c r="H105" s="51">
        <v>0.29999999999999999</v>
      </c>
      <c r="I105" s="52">
        <v>0</v>
      </c>
      <c r="J105" s="53">
        <f>ROUND(H105*I105,2)</f>
        <v>0</v>
      </c>
      <c r="K105" s="54">
        <v>0.20999999999999999</v>
      </c>
      <c r="L105" s="55">
        <f>ROUND(J105*1.21,2)</f>
        <v>0</v>
      </c>
      <c r="M105" s="13"/>
      <c r="N105" s="2"/>
      <c r="O105" s="2"/>
      <c r="P105" s="2"/>
      <c r="Q105" s="40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6" t="s">
        <v>76</v>
      </c>
      <c r="C106" s="1"/>
      <c r="D106" s="1"/>
      <c r="E106" s="57" t="s">
        <v>339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78</v>
      </c>
      <c r="C107" s="1"/>
      <c r="D107" s="1"/>
      <c r="E107" s="57" t="s">
        <v>474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80</v>
      </c>
      <c r="C108" s="1"/>
      <c r="D108" s="1"/>
      <c r="E108" s="57" t="s">
        <v>341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>
      <c r="A109" s="10"/>
      <c r="B109" s="56" t="s">
        <v>82</v>
      </c>
      <c r="C109" s="1"/>
      <c r="D109" s="1"/>
      <c r="E109" s="57" t="s">
        <v>83</v>
      </c>
      <c r="F109" s="1"/>
      <c r="G109" s="1"/>
      <c r="H109" s="47"/>
      <c r="I109" s="1"/>
      <c r="J109" s="47"/>
      <c r="K109" s="1"/>
      <c r="L109" s="1"/>
      <c r="M109" s="13"/>
      <c r="N109" s="2"/>
      <c r="O109" s="2"/>
      <c r="P109" s="2"/>
      <c r="Q109" s="2"/>
    </row>
    <row r="110" thickBot="1">
      <c r="A110" s="10"/>
      <c r="B110" s="58" t="s">
        <v>84</v>
      </c>
      <c r="C110" s="31"/>
      <c r="D110" s="31"/>
      <c r="E110" s="29"/>
      <c r="F110" s="31"/>
      <c r="G110" s="31"/>
      <c r="H110" s="59"/>
      <c r="I110" s="31"/>
      <c r="J110" s="59"/>
      <c r="K110" s="31"/>
      <c r="L110" s="31"/>
      <c r="M110" s="13"/>
      <c r="N110" s="2"/>
      <c r="O110" s="2"/>
      <c r="P110" s="2"/>
      <c r="Q110" s="2"/>
    </row>
    <row r="111" thickTop="1">
      <c r="A111" s="10"/>
      <c r="B111" s="48">
        <v>13</v>
      </c>
      <c r="C111" s="49" t="s">
        <v>244</v>
      </c>
      <c r="D111" s="49"/>
      <c r="E111" s="49" t="s">
        <v>245</v>
      </c>
      <c r="F111" s="49" t="s">
        <v>7</v>
      </c>
      <c r="G111" s="50" t="s">
        <v>144</v>
      </c>
      <c r="H111" s="60">
        <v>0.56599999999999995</v>
      </c>
      <c r="I111" s="61">
        <v>0</v>
      </c>
      <c r="J111" s="62">
        <f>ROUND(H111*I111,2)</f>
        <v>0</v>
      </c>
      <c r="K111" s="63">
        <v>0.20999999999999999</v>
      </c>
      <c r="L111" s="64">
        <f>ROUND(J111*1.21,2)</f>
        <v>0</v>
      </c>
      <c r="M111" s="13"/>
      <c r="N111" s="2"/>
      <c r="O111" s="2"/>
      <c r="P111" s="2"/>
      <c r="Q111" s="40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6" t="s">
        <v>76</v>
      </c>
      <c r="C112" s="1"/>
      <c r="D112" s="1"/>
      <c r="E112" s="57" t="s">
        <v>342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78</v>
      </c>
      <c r="C113" s="1"/>
      <c r="D113" s="1"/>
      <c r="E113" s="57" t="s">
        <v>475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80</v>
      </c>
      <c r="C114" s="1"/>
      <c r="D114" s="1"/>
      <c r="E114" s="57" t="s">
        <v>243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>
      <c r="A115" s="10"/>
      <c r="B115" s="56" t="s">
        <v>82</v>
      </c>
      <c r="C115" s="1"/>
      <c r="D115" s="1"/>
      <c r="E115" s="57" t="s">
        <v>83</v>
      </c>
      <c r="F115" s="1"/>
      <c r="G115" s="1"/>
      <c r="H115" s="47"/>
      <c r="I115" s="1"/>
      <c r="J115" s="47"/>
      <c r="K115" s="1"/>
      <c r="L115" s="1"/>
      <c r="M115" s="13"/>
      <c r="N115" s="2"/>
      <c r="O115" s="2"/>
      <c r="P115" s="2"/>
      <c r="Q115" s="2"/>
    </row>
    <row r="116" thickBot="1">
      <c r="A116" s="10"/>
      <c r="B116" s="58" t="s">
        <v>84</v>
      </c>
      <c r="C116" s="31"/>
      <c r="D116" s="31"/>
      <c r="E116" s="29"/>
      <c r="F116" s="31"/>
      <c r="G116" s="31"/>
      <c r="H116" s="59"/>
      <c r="I116" s="31"/>
      <c r="J116" s="59"/>
      <c r="K116" s="31"/>
      <c r="L116" s="31"/>
      <c r="M116" s="13"/>
      <c r="N116" s="2"/>
      <c r="O116" s="2"/>
      <c r="P116" s="2"/>
      <c r="Q116" s="2"/>
    </row>
    <row r="117" thickTop="1" thickBot="1" ht="25" customHeight="1">
      <c r="A117" s="10"/>
      <c r="B117" s="1"/>
      <c r="C117" s="65">
        <v>4</v>
      </c>
      <c r="D117" s="1"/>
      <c r="E117" s="65" t="s">
        <v>223</v>
      </c>
      <c r="F117" s="1"/>
      <c r="G117" s="66" t="s">
        <v>110</v>
      </c>
      <c r="H117" s="67">
        <f>J105+J111</f>
        <v>0</v>
      </c>
      <c r="I117" s="66" t="s">
        <v>111</v>
      </c>
      <c r="J117" s="68">
        <f>(L117-H117)</f>
        <v>0</v>
      </c>
      <c r="K117" s="66" t="s">
        <v>112</v>
      </c>
      <c r="L117" s="69">
        <f>ROUND((J105+J111)*1.21,2)</f>
        <v>0</v>
      </c>
      <c r="M117" s="13"/>
      <c r="N117" s="2"/>
      <c r="O117" s="2"/>
      <c r="P117" s="2"/>
      <c r="Q117" s="40">
        <f>0+Q105+Q111</f>
        <v>0</v>
      </c>
      <c r="R117" s="9">
        <f>0+R105+R111</f>
        <v>0</v>
      </c>
      <c r="S117" s="70">
        <f>Q117*(1+J117)+R117</f>
        <v>0</v>
      </c>
    </row>
    <row r="118" thickTop="1" thickBot="1" ht="25" customHeight="1">
      <c r="A118" s="10"/>
      <c r="B118" s="71"/>
      <c r="C118" s="71"/>
      <c r="D118" s="71"/>
      <c r="E118" s="71"/>
      <c r="F118" s="71"/>
      <c r="G118" s="72" t="s">
        <v>113</v>
      </c>
      <c r="H118" s="73">
        <f>0+J105+J111</f>
        <v>0</v>
      </c>
      <c r="I118" s="72" t="s">
        <v>114</v>
      </c>
      <c r="J118" s="74">
        <f>0+J117</f>
        <v>0</v>
      </c>
      <c r="K118" s="72" t="s">
        <v>115</v>
      </c>
      <c r="L118" s="75">
        <f>0+L117</f>
        <v>0</v>
      </c>
      <c r="M118" s="13"/>
      <c r="N118" s="2"/>
      <c r="O118" s="2"/>
      <c r="P118" s="2"/>
      <c r="Q118" s="2"/>
    </row>
    <row r="119" ht="40" customHeight="1">
      <c r="A119" s="10"/>
      <c r="B119" s="79" t="s">
        <v>191</v>
      </c>
      <c r="C119" s="1"/>
      <c r="D119" s="1"/>
      <c r="E119" s="1"/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48">
        <v>14</v>
      </c>
      <c r="C120" s="49" t="s">
        <v>344</v>
      </c>
      <c r="D120" s="49" t="s">
        <v>7</v>
      </c>
      <c r="E120" s="49" t="s">
        <v>345</v>
      </c>
      <c r="F120" s="49" t="s">
        <v>7</v>
      </c>
      <c r="G120" s="50" t="s">
        <v>163</v>
      </c>
      <c r="H120" s="51">
        <v>5.6600000000000001</v>
      </c>
      <c r="I120" s="52">
        <v>0</v>
      </c>
      <c r="J120" s="53">
        <f>ROUND(H120*I120,2)</f>
        <v>0</v>
      </c>
      <c r="K120" s="54">
        <v>0.20999999999999999</v>
      </c>
      <c r="L120" s="55">
        <f>ROUND(J120*1.21,2)</f>
        <v>0</v>
      </c>
      <c r="M120" s="13"/>
      <c r="N120" s="2"/>
      <c r="O120" s="2"/>
      <c r="P120" s="2"/>
      <c r="Q120" s="40">
        <f>IF(ISNUMBER(K120),IF(H120&gt;0,IF(I120&gt;0,J120,0),0),0)</f>
        <v>0</v>
      </c>
      <c r="R120" s="9">
        <f>IF(ISNUMBER(K120)=FALSE,J120,0)</f>
        <v>0</v>
      </c>
    </row>
    <row r="121">
      <c r="A121" s="10"/>
      <c r="B121" s="56" t="s">
        <v>76</v>
      </c>
      <c r="C121" s="1"/>
      <c r="D121" s="1"/>
      <c r="E121" s="57" t="s">
        <v>418</v>
      </c>
      <c r="F121" s="1"/>
      <c r="G121" s="1"/>
      <c r="H121" s="47"/>
      <c r="I121" s="1"/>
      <c r="J121" s="47"/>
      <c r="K121" s="1"/>
      <c r="L121" s="1"/>
      <c r="M121" s="13"/>
      <c r="N121" s="2"/>
      <c r="O121" s="2"/>
      <c r="P121" s="2"/>
      <c r="Q121" s="2"/>
    </row>
    <row r="122">
      <c r="A122" s="10"/>
      <c r="B122" s="56" t="s">
        <v>78</v>
      </c>
      <c r="C122" s="1"/>
      <c r="D122" s="1"/>
      <c r="E122" s="57" t="s">
        <v>476</v>
      </c>
      <c r="F122" s="1"/>
      <c r="G122" s="1"/>
      <c r="H122" s="47"/>
      <c r="I122" s="1"/>
      <c r="J122" s="47"/>
      <c r="K122" s="1"/>
      <c r="L122" s="1"/>
      <c r="M122" s="13"/>
      <c r="N122" s="2"/>
      <c r="O122" s="2"/>
      <c r="P122" s="2"/>
      <c r="Q122" s="2"/>
    </row>
    <row r="123">
      <c r="A123" s="10"/>
      <c r="B123" s="56" t="s">
        <v>80</v>
      </c>
      <c r="C123" s="1"/>
      <c r="D123" s="1"/>
      <c r="E123" s="57" t="s">
        <v>348</v>
      </c>
      <c r="F123" s="1"/>
      <c r="G123" s="1"/>
      <c r="H123" s="47"/>
      <c r="I123" s="1"/>
      <c r="J123" s="47"/>
      <c r="K123" s="1"/>
      <c r="L123" s="1"/>
      <c r="M123" s="13"/>
      <c r="N123" s="2"/>
      <c r="O123" s="2"/>
      <c r="P123" s="2"/>
      <c r="Q123" s="2"/>
    </row>
    <row r="124">
      <c r="A124" s="10"/>
      <c r="B124" s="56" t="s">
        <v>82</v>
      </c>
      <c r="C124" s="1"/>
      <c r="D124" s="1"/>
      <c r="E124" s="57" t="s">
        <v>83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 thickBot="1">
      <c r="A125" s="10"/>
      <c r="B125" s="58" t="s">
        <v>84</v>
      </c>
      <c r="C125" s="31"/>
      <c r="D125" s="31"/>
      <c r="E125" s="29"/>
      <c r="F125" s="31"/>
      <c r="G125" s="31"/>
      <c r="H125" s="59"/>
      <c r="I125" s="31"/>
      <c r="J125" s="59"/>
      <c r="K125" s="31"/>
      <c r="L125" s="31"/>
      <c r="M125" s="13"/>
      <c r="N125" s="2"/>
      <c r="O125" s="2"/>
      <c r="P125" s="2"/>
      <c r="Q125" s="2"/>
    </row>
    <row r="126" thickTop="1">
      <c r="A126" s="10"/>
      <c r="B126" s="48">
        <v>15</v>
      </c>
      <c r="C126" s="49" t="s">
        <v>351</v>
      </c>
      <c r="D126" s="49"/>
      <c r="E126" s="49" t="s">
        <v>352</v>
      </c>
      <c r="F126" s="49" t="s">
        <v>7</v>
      </c>
      <c r="G126" s="50" t="s">
        <v>107</v>
      </c>
      <c r="H126" s="60">
        <v>3</v>
      </c>
      <c r="I126" s="61">
        <v>0</v>
      </c>
      <c r="J126" s="62">
        <f>ROUND(H126*I126,2)</f>
        <v>0</v>
      </c>
      <c r="K126" s="63">
        <v>0.20999999999999999</v>
      </c>
      <c r="L126" s="64">
        <f>ROUND(J126*1.21,2)</f>
        <v>0</v>
      </c>
      <c r="M126" s="13"/>
      <c r="N126" s="2"/>
      <c r="O126" s="2"/>
      <c r="P126" s="2"/>
      <c r="Q126" s="40">
        <f>IF(ISNUMBER(K126),IF(H126&gt;0,IF(I126&gt;0,J126,0),0),0)</f>
        <v>0</v>
      </c>
      <c r="R126" s="9">
        <f>IF(ISNUMBER(K126)=FALSE,J126,0)</f>
        <v>0</v>
      </c>
    </row>
    <row r="127">
      <c r="A127" s="10"/>
      <c r="B127" s="56" t="s">
        <v>76</v>
      </c>
      <c r="C127" s="1"/>
      <c r="D127" s="1"/>
      <c r="E127" s="57" t="s">
        <v>477</v>
      </c>
      <c r="F127" s="1"/>
      <c r="G127" s="1"/>
      <c r="H127" s="47"/>
      <c r="I127" s="1"/>
      <c r="J127" s="47"/>
      <c r="K127" s="1"/>
      <c r="L127" s="1"/>
      <c r="M127" s="13"/>
      <c r="N127" s="2"/>
      <c r="O127" s="2"/>
      <c r="P127" s="2"/>
      <c r="Q127" s="2"/>
    </row>
    <row r="128">
      <c r="A128" s="10"/>
      <c r="B128" s="56" t="s">
        <v>78</v>
      </c>
      <c r="C128" s="1"/>
      <c r="D128" s="1"/>
      <c r="E128" s="57" t="s">
        <v>219</v>
      </c>
      <c r="F128" s="1"/>
      <c r="G128" s="1"/>
      <c r="H128" s="47"/>
      <c r="I128" s="1"/>
      <c r="J128" s="47"/>
      <c r="K128" s="1"/>
      <c r="L128" s="1"/>
      <c r="M128" s="13"/>
      <c r="N128" s="2"/>
      <c r="O128" s="2"/>
      <c r="P128" s="2"/>
      <c r="Q128" s="2"/>
    </row>
    <row r="129">
      <c r="A129" s="10"/>
      <c r="B129" s="56" t="s">
        <v>80</v>
      </c>
      <c r="C129" s="1"/>
      <c r="D129" s="1"/>
      <c r="E129" s="57" t="s">
        <v>354</v>
      </c>
      <c r="F129" s="1"/>
      <c r="G129" s="1"/>
      <c r="H129" s="47"/>
      <c r="I129" s="1"/>
      <c r="J129" s="47"/>
      <c r="K129" s="1"/>
      <c r="L129" s="1"/>
      <c r="M129" s="13"/>
      <c r="N129" s="2"/>
      <c r="O129" s="2"/>
      <c r="P129" s="2"/>
      <c r="Q129" s="2"/>
    </row>
    <row r="130">
      <c r="A130" s="10"/>
      <c r="B130" s="56" t="s">
        <v>82</v>
      </c>
      <c r="C130" s="1"/>
      <c r="D130" s="1"/>
      <c r="E130" s="57" t="s">
        <v>83</v>
      </c>
      <c r="F130" s="1"/>
      <c r="G130" s="1"/>
      <c r="H130" s="47"/>
      <c r="I130" s="1"/>
      <c r="J130" s="47"/>
      <c r="K130" s="1"/>
      <c r="L130" s="1"/>
      <c r="M130" s="13"/>
      <c r="N130" s="2"/>
      <c r="O130" s="2"/>
      <c r="P130" s="2"/>
      <c r="Q130" s="2"/>
    </row>
    <row r="131" thickBot="1">
      <c r="A131" s="10"/>
      <c r="B131" s="58" t="s">
        <v>84</v>
      </c>
      <c r="C131" s="31"/>
      <c r="D131" s="31"/>
      <c r="E131" s="29"/>
      <c r="F131" s="31"/>
      <c r="G131" s="31"/>
      <c r="H131" s="59"/>
      <c r="I131" s="31"/>
      <c r="J131" s="59"/>
      <c r="K131" s="31"/>
      <c r="L131" s="31"/>
      <c r="M131" s="13"/>
      <c r="N131" s="2"/>
      <c r="O131" s="2"/>
      <c r="P131" s="2"/>
      <c r="Q131" s="2"/>
    </row>
    <row r="132" thickTop="1">
      <c r="A132" s="10"/>
      <c r="B132" s="48">
        <v>16</v>
      </c>
      <c r="C132" s="49" t="s">
        <v>355</v>
      </c>
      <c r="D132" s="49"/>
      <c r="E132" s="49" t="s">
        <v>356</v>
      </c>
      <c r="F132" s="49" t="s">
        <v>7</v>
      </c>
      <c r="G132" s="50" t="s">
        <v>163</v>
      </c>
      <c r="H132" s="60">
        <v>5.6600000000000001</v>
      </c>
      <c r="I132" s="61">
        <v>0</v>
      </c>
      <c r="J132" s="62">
        <f>ROUND(H132*I132,2)</f>
        <v>0</v>
      </c>
      <c r="K132" s="63">
        <v>0.20999999999999999</v>
      </c>
      <c r="L132" s="64">
        <f>ROUND(J132*1.21,2)</f>
        <v>0</v>
      </c>
      <c r="M132" s="13"/>
      <c r="N132" s="2"/>
      <c r="O132" s="2"/>
      <c r="P132" s="2"/>
      <c r="Q132" s="40">
        <f>IF(ISNUMBER(K132),IF(H132&gt;0,IF(I132&gt;0,J132,0),0),0)</f>
        <v>0</v>
      </c>
      <c r="R132" s="9">
        <f>IF(ISNUMBER(K132)=FALSE,J132,0)</f>
        <v>0</v>
      </c>
    </row>
    <row r="133">
      <c r="A133" s="10"/>
      <c r="B133" s="56" t="s">
        <v>76</v>
      </c>
      <c r="C133" s="1"/>
      <c r="D133" s="1"/>
      <c r="E133" s="57" t="s">
        <v>357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>
      <c r="A134" s="10"/>
      <c r="B134" s="56" t="s">
        <v>78</v>
      </c>
      <c r="C134" s="1"/>
      <c r="D134" s="1"/>
      <c r="E134" s="57" t="s">
        <v>478</v>
      </c>
      <c r="F134" s="1"/>
      <c r="G134" s="1"/>
      <c r="H134" s="47"/>
      <c r="I134" s="1"/>
      <c r="J134" s="47"/>
      <c r="K134" s="1"/>
      <c r="L134" s="1"/>
      <c r="M134" s="13"/>
      <c r="N134" s="2"/>
      <c r="O134" s="2"/>
      <c r="P134" s="2"/>
      <c r="Q134" s="2"/>
    </row>
    <row r="135">
      <c r="A135" s="10"/>
      <c r="B135" s="56" t="s">
        <v>80</v>
      </c>
      <c r="C135" s="1"/>
      <c r="D135" s="1"/>
      <c r="E135" s="57" t="s">
        <v>359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>
      <c r="A136" s="10"/>
      <c r="B136" s="56" t="s">
        <v>82</v>
      </c>
      <c r="C136" s="1"/>
      <c r="D136" s="1"/>
      <c r="E136" s="57" t="s">
        <v>83</v>
      </c>
      <c r="F136" s="1"/>
      <c r="G136" s="1"/>
      <c r="H136" s="47"/>
      <c r="I136" s="1"/>
      <c r="J136" s="47"/>
      <c r="K136" s="1"/>
      <c r="L136" s="1"/>
      <c r="M136" s="13"/>
      <c r="N136" s="2"/>
      <c r="O136" s="2"/>
      <c r="P136" s="2"/>
      <c r="Q136" s="2"/>
    </row>
    <row r="137" thickBot="1">
      <c r="A137" s="10"/>
      <c r="B137" s="58" t="s">
        <v>84</v>
      </c>
      <c r="C137" s="31"/>
      <c r="D137" s="31"/>
      <c r="E137" s="29"/>
      <c r="F137" s="31"/>
      <c r="G137" s="31"/>
      <c r="H137" s="59"/>
      <c r="I137" s="31"/>
      <c r="J137" s="59"/>
      <c r="K137" s="31"/>
      <c r="L137" s="31"/>
      <c r="M137" s="13"/>
      <c r="N137" s="2"/>
      <c r="O137" s="2"/>
      <c r="P137" s="2"/>
      <c r="Q137" s="2"/>
    </row>
    <row r="138" thickTop="1">
      <c r="A138" s="10"/>
      <c r="B138" s="48">
        <v>17</v>
      </c>
      <c r="C138" s="49" t="s">
        <v>360</v>
      </c>
      <c r="D138" s="49"/>
      <c r="E138" s="49" t="s">
        <v>361</v>
      </c>
      <c r="F138" s="49" t="s">
        <v>7</v>
      </c>
      <c r="G138" s="50" t="s">
        <v>163</v>
      </c>
      <c r="H138" s="60">
        <v>5.6600000000000001</v>
      </c>
      <c r="I138" s="61">
        <v>0</v>
      </c>
      <c r="J138" s="62">
        <f>ROUND(H138*I138,2)</f>
        <v>0</v>
      </c>
      <c r="K138" s="63">
        <v>0.20999999999999999</v>
      </c>
      <c r="L138" s="64">
        <f>ROUND(J138*1.21,2)</f>
        <v>0</v>
      </c>
      <c r="M138" s="13"/>
      <c r="N138" s="2"/>
      <c r="O138" s="2"/>
      <c r="P138" s="2"/>
      <c r="Q138" s="40">
        <f>IF(ISNUMBER(K138),IF(H138&gt;0,IF(I138&gt;0,J138,0),0),0)</f>
        <v>0</v>
      </c>
      <c r="R138" s="9">
        <f>IF(ISNUMBER(K138)=FALSE,J138,0)</f>
        <v>0</v>
      </c>
    </row>
    <row r="139">
      <c r="A139" s="10"/>
      <c r="B139" s="56" t="s">
        <v>76</v>
      </c>
      <c r="C139" s="1"/>
      <c r="D139" s="1"/>
      <c r="E139" s="57" t="s">
        <v>7</v>
      </c>
      <c r="F139" s="1"/>
      <c r="G139" s="1"/>
      <c r="H139" s="47"/>
      <c r="I139" s="1"/>
      <c r="J139" s="47"/>
      <c r="K139" s="1"/>
      <c r="L139" s="1"/>
      <c r="M139" s="13"/>
      <c r="N139" s="2"/>
      <c r="O139" s="2"/>
      <c r="P139" s="2"/>
      <c r="Q139" s="2"/>
    </row>
    <row r="140">
      <c r="A140" s="10"/>
      <c r="B140" s="56" t="s">
        <v>78</v>
      </c>
      <c r="C140" s="1"/>
      <c r="D140" s="1"/>
      <c r="E140" s="57" t="s">
        <v>478</v>
      </c>
      <c r="F140" s="1"/>
      <c r="G140" s="1"/>
      <c r="H140" s="47"/>
      <c r="I140" s="1"/>
      <c r="J140" s="47"/>
      <c r="K140" s="1"/>
      <c r="L140" s="1"/>
      <c r="M140" s="13"/>
      <c r="N140" s="2"/>
      <c r="O140" s="2"/>
      <c r="P140" s="2"/>
      <c r="Q140" s="2"/>
    </row>
    <row r="141">
      <c r="A141" s="10"/>
      <c r="B141" s="56" t="s">
        <v>80</v>
      </c>
      <c r="C141" s="1"/>
      <c r="D141" s="1"/>
      <c r="E141" s="57" t="s">
        <v>362</v>
      </c>
      <c r="F141" s="1"/>
      <c r="G141" s="1"/>
      <c r="H141" s="47"/>
      <c r="I141" s="1"/>
      <c r="J141" s="47"/>
      <c r="K141" s="1"/>
      <c r="L141" s="1"/>
      <c r="M141" s="13"/>
      <c r="N141" s="2"/>
      <c r="O141" s="2"/>
      <c r="P141" s="2"/>
      <c r="Q141" s="2"/>
    </row>
    <row r="142">
      <c r="A142" s="10"/>
      <c r="B142" s="56" t="s">
        <v>82</v>
      </c>
      <c r="C142" s="1"/>
      <c r="D142" s="1"/>
      <c r="E142" s="57" t="s">
        <v>83</v>
      </c>
      <c r="F142" s="1"/>
      <c r="G142" s="1"/>
      <c r="H142" s="47"/>
      <c r="I142" s="1"/>
      <c r="J142" s="47"/>
      <c r="K142" s="1"/>
      <c r="L142" s="1"/>
      <c r="M142" s="13"/>
      <c r="N142" s="2"/>
      <c r="O142" s="2"/>
      <c r="P142" s="2"/>
      <c r="Q142" s="2"/>
    </row>
    <row r="143" thickBot="1">
      <c r="A143" s="10"/>
      <c r="B143" s="58" t="s">
        <v>84</v>
      </c>
      <c r="C143" s="31"/>
      <c r="D143" s="31"/>
      <c r="E143" s="29"/>
      <c r="F143" s="31"/>
      <c r="G143" s="31"/>
      <c r="H143" s="59"/>
      <c r="I143" s="31"/>
      <c r="J143" s="59"/>
      <c r="K143" s="31"/>
      <c r="L143" s="31"/>
      <c r="M143" s="13"/>
      <c r="N143" s="2"/>
      <c r="O143" s="2"/>
      <c r="P143" s="2"/>
      <c r="Q143" s="2"/>
    </row>
    <row r="144" thickTop="1">
      <c r="A144" s="10"/>
      <c r="B144" s="48">
        <v>18</v>
      </c>
      <c r="C144" s="49" t="s">
        <v>363</v>
      </c>
      <c r="D144" s="49"/>
      <c r="E144" s="49" t="s">
        <v>364</v>
      </c>
      <c r="F144" s="49" t="s">
        <v>7</v>
      </c>
      <c r="G144" s="50" t="s">
        <v>163</v>
      </c>
      <c r="H144" s="60">
        <v>5.6600000000000001</v>
      </c>
      <c r="I144" s="61">
        <v>0</v>
      </c>
      <c r="J144" s="62">
        <f>ROUND(H144*I144,2)</f>
        <v>0</v>
      </c>
      <c r="K144" s="63">
        <v>0.20999999999999999</v>
      </c>
      <c r="L144" s="64">
        <f>ROUND(J144*1.21,2)</f>
        <v>0</v>
      </c>
      <c r="M144" s="13"/>
      <c r="N144" s="2"/>
      <c r="O144" s="2"/>
      <c r="P144" s="2"/>
      <c r="Q144" s="40">
        <f>IF(ISNUMBER(K144),IF(H144&gt;0,IF(I144&gt;0,J144,0),0),0)</f>
        <v>0</v>
      </c>
      <c r="R144" s="9">
        <f>IF(ISNUMBER(K144)=FALSE,J144,0)</f>
        <v>0</v>
      </c>
    </row>
    <row r="145">
      <c r="A145" s="10"/>
      <c r="B145" s="56" t="s">
        <v>76</v>
      </c>
      <c r="C145" s="1"/>
      <c r="D145" s="1"/>
      <c r="E145" s="57" t="s">
        <v>7</v>
      </c>
      <c r="F145" s="1"/>
      <c r="G145" s="1"/>
      <c r="H145" s="47"/>
      <c r="I145" s="1"/>
      <c r="J145" s="47"/>
      <c r="K145" s="1"/>
      <c r="L145" s="1"/>
      <c r="M145" s="13"/>
      <c r="N145" s="2"/>
      <c r="O145" s="2"/>
      <c r="P145" s="2"/>
      <c r="Q145" s="2"/>
    </row>
    <row r="146">
      <c r="A146" s="10"/>
      <c r="B146" s="56" t="s">
        <v>78</v>
      </c>
      <c r="C146" s="1"/>
      <c r="D146" s="1"/>
      <c r="E146" s="57" t="s">
        <v>478</v>
      </c>
      <c r="F146" s="1"/>
      <c r="G146" s="1"/>
      <c r="H146" s="47"/>
      <c r="I146" s="1"/>
      <c r="J146" s="47"/>
      <c r="K146" s="1"/>
      <c r="L146" s="1"/>
      <c r="M146" s="13"/>
      <c r="N146" s="2"/>
      <c r="O146" s="2"/>
      <c r="P146" s="2"/>
      <c r="Q146" s="2"/>
    </row>
    <row r="147">
      <c r="A147" s="10"/>
      <c r="B147" s="56" t="s">
        <v>80</v>
      </c>
      <c r="C147" s="1"/>
      <c r="D147" s="1"/>
      <c r="E147" s="57" t="s">
        <v>365</v>
      </c>
      <c r="F147" s="1"/>
      <c r="G147" s="1"/>
      <c r="H147" s="47"/>
      <c r="I147" s="1"/>
      <c r="J147" s="47"/>
      <c r="K147" s="1"/>
      <c r="L147" s="1"/>
      <c r="M147" s="13"/>
      <c r="N147" s="2"/>
      <c r="O147" s="2"/>
      <c r="P147" s="2"/>
      <c r="Q147" s="2"/>
    </row>
    <row r="148">
      <c r="A148" s="10"/>
      <c r="B148" s="56" t="s">
        <v>82</v>
      </c>
      <c r="C148" s="1"/>
      <c r="D148" s="1"/>
      <c r="E148" s="57" t="s">
        <v>83</v>
      </c>
      <c r="F148" s="1"/>
      <c r="G148" s="1"/>
      <c r="H148" s="47"/>
      <c r="I148" s="1"/>
      <c r="J148" s="47"/>
      <c r="K148" s="1"/>
      <c r="L148" s="1"/>
      <c r="M148" s="13"/>
      <c r="N148" s="2"/>
      <c r="O148" s="2"/>
      <c r="P148" s="2"/>
      <c r="Q148" s="2"/>
    </row>
    <row r="149" thickBot="1">
      <c r="A149" s="10"/>
      <c r="B149" s="58" t="s">
        <v>84</v>
      </c>
      <c r="C149" s="31"/>
      <c r="D149" s="31"/>
      <c r="E149" s="29"/>
      <c r="F149" s="31"/>
      <c r="G149" s="31"/>
      <c r="H149" s="59"/>
      <c r="I149" s="31"/>
      <c r="J149" s="59"/>
      <c r="K149" s="31"/>
      <c r="L149" s="31"/>
      <c r="M149" s="13"/>
      <c r="N149" s="2"/>
      <c r="O149" s="2"/>
      <c r="P149" s="2"/>
      <c r="Q149" s="2"/>
    </row>
    <row r="150" thickTop="1" thickBot="1" ht="25" customHeight="1">
      <c r="A150" s="10"/>
      <c r="B150" s="1"/>
      <c r="C150" s="65">
        <v>8</v>
      </c>
      <c r="D150" s="1"/>
      <c r="E150" s="65" t="s">
        <v>119</v>
      </c>
      <c r="F150" s="1"/>
      <c r="G150" s="66" t="s">
        <v>110</v>
      </c>
      <c r="H150" s="67">
        <f>J120+J126+J132+J138+J144</f>
        <v>0</v>
      </c>
      <c r="I150" s="66" t="s">
        <v>111</v>
      </c>
      <c r="J150" s="68">
        <f>(L150-H150)</f>
        <v>0</v>
      </c>
      <c r="K150" s="66" t="s">
        <v>112</v>
      </c>
      <c r="L150" s="69">
        <f>ROUND((J120+J126+J132+J138+J144)*1.21,2)</f>
        <v>0</v>
      </c>
      <c r="M150" s="13"/>
      <c r="N150" s="2"/>
      <c r="O150" s="2"/>
      <c r="P150" s="2"/>
      <c r="Q150" s="40">
        <f>0+Q120+Q126+Q132+Q138+Q144</f>
        <v>0</v>
      </c>
      <c r="R150" s="9">
        <f>0+R120+R126+R132+R138+R144</f>
        <v>0</v>
      </c>
      <c r="S150" s="70">
        <f>Q150*(1+J150)+R150</f>
        <v>0</v>
      </c>
    </row>
    <row r="151" thickTop="1" thickBot="1" ht="25" customHeight="1">
      <c r="A151" s="10"/>
      <c r="B151" s="71"/>
      <c r="C151" s="71"/>
      <c r="D151" s="71"/>
      <c r="E151" s="71"/>
      <c r="F151" s="71"/>
      <c r="G151" s="72" t="s">
        <v>113</v>
      </c>
      <c r="H151" s="73">
        <f>0+J120+J126+J132+J138+J144</f>
        <v>0</v>
      </c>
      <c r="I151" s="72" t="s">
        <v>114</v>
      </c>
      <c r="J151" s="74">
        <f>0+J150</f>
        <v>0</v>
      </c>
      <c r="K151" s="72" t="s">
        <v>115</v>
      </c>
      <c r="L151" s="75">
        <f>0+L150</f>
        <v>0</v>
      </c>
      <c r="M151" s="13"/>
      <c r="N151" s="2"/>
      <c r="O151" s="2"/>
      <c r="P151" s="2"/>
      <c r="Q151" s="2"/>
    </row>
    <row r="152">
      <c r="A152" s="14"/>
      <c r="B152" s="4"/>
      <c r="C152" s="4"/>
      <c r="D152" s="4"/>
      <c r="E152" s="4"/>
      <c r="F152" s="4"/>
      <c r="G152" s="4"/>
      <c r="H152" s="76"/>
      <c r="I152" s="4"/>
      <c r="J152" s="76"/>
      <c r="K152" s="4"/>
      <c r="L152" s="4"/>
      <c r="M152" s="15"/>
      <c r="N152" s="2"/>
      <c r="O152" s="2"/>
      <c r="P152" s="2"/>
      <c r="Q152" s="2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"/>
      <c r="O153" s="2"/>
      <c r="P153" s="2"/>
      <c r="Q153" s="2"/>
    </row>
  </sheetData>
  <mergeCells count="113">
    <mergeCell ref="B37:D37"/>
    <mergeCell ref="B38:D38"/>
    <mergeCell ref="B39:D39"/>
    <mergeCell ref="B40:D40"/>
    <mergeCell ref="B41:D41"/>
    <mergeCell ref="B44:L44"/>
    <mergeCell ref="B46:D46"/>
    <mergeCell ref="B47:D47"/>
    <mergeCell ref="B48:D48"/>
    <mergeCell ref="B49:D49"/>
    <mergeCell ref="B50:D50"/>
    <mergeCell ref="B52:D52"/>
    <mergeCell ref="B53:D53"/>
    <mergeCell ref="B54:D54"/>
    <mergeCell ref="B55:D55"/>
    <mergeCell ref="B56:D56"/>
    <mergeCell ref="B58:D58"/>
    <mergeCell ref="B59:D59"/>
    <mergeCell ref="B60:D60"/>
    <mergeCell ref="B61:D61"/>
    <mergeCell ref="B62:D6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5:D35"/>
    <mergeCell ref="B21:D21"/>
    <mergeCell ref="B22:D22"/>
    <mergeCell ref="B23:D23"/>
    <mergeCell ref="B24:D24"/>
    <mergeCell ref="B64:D64"/>
    <mergeCell ref="B65:D65"/>
    <mergeCell ref="B66:D66"/>
    <mergeCell ref="B67:D67"/>
    <mergeCell ref="B68:D68"/>
    <mergeCell ref="B70:D70"/>
    <mergeCell ref="B71:D71"/>
    <mergeCell ref="B72:D72"/>
    <mergeCell ref="B73:D73"/>
    <mergeCell ref="B74:D74"/>
    <mergeCell ref="B76:D76"/>
    <mergeCell ref="B77:D77"/>
    <mergeCell ref="B78:D78"/>
    <mergeCell ref="B79:D79"/>
    <mergeCell ref="B80:D80"/>
    <mergeCell ref="B82:D82"/>
    <mergeCell ref="B83:D83"/>
    <mergeCell ref="B84:D84"/>
    <mergeCell ref="B85:D85"/>
    <mergeCell ref="B86:D86"/>
    <mergeCell ref="B89:L89"/>
    <mergeCell ref="B91:D91"/>
    <mergeCell ref="B92:D92"/>
    <mergeCell ref="B93:D93"/>
    <mergeCell ref="B94:D94"/>
    <mergeCell ref="B95:D95"/>
    <mergeCell ref="B97:D97"/>
    <mergeCell ref="B98:D98"/>
    <mergeCell ref="B99:D99"/>
    <mergeCell ref="B100:D100"/>
    <mergeCell ref="B101:D101"/>
    <mergeCell ref="B104:L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21:D121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49:D149"/>
    <mergeCell ref="B119:L11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IV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0+(H53+H122+H137+H164)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0+H54+H123+H138+H165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479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ROUND(0+((H53+H122+H137+H164)*1.21),2)</f>
        <v>0</v>
      </c>
      <c r="K11" s="1"/>
      <c r="L11" s="1"/>
      <c r="M11" s="13"/>
      <c r="N11" s="2"/>
      <c r="O11" s="2"/>
      <c r="P11" s="2"/>
      <c r="Q11" s="40">
        <f>IF(SUM(K20:K23)&gt;0,ROUND(SUM(S20:S23)/SUM(K20:K23)-1,8),0)</f>
        <v>0</v>
      </c>
      <c r="R11" s="9">
        <f>AVERAGE(J53,J122,J137,J164)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0+J29+J35+J41+J47</f>
        <v>0</v>
      </c>
      <c r="L20" s="45">
        <f>0+L53</f>
        <v>0</v>
      </c>
      <c r="M20" s="13"/>
      <c r="N20" s="2"/>
      <c r="O20" s="2"/>
      <c r="P20" s="2"/>
      <c r="Q20" s="2"/>
      <c r="S20" s="9">
        <f>S53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0+J56+J62+J68+J74+J80+J86+J92+J98+J104+J110+J116</f>
        <v>0</v>
      </c>
      <c r="L21" s="45">
        <f>0+L122</f>
        <v>0</v>
      </c>
      <c r="M21" s="13"/>
      <c r="N21" s="2"/>
      <c r="O21" s="2"/>
      <c r="P21" s="2"/>
      <c r="Q21" s="2"/>
      <c r="S21" s="9">
        <f>S122</f>
        <v>0</v>
      </c>
    </row>
    <row r="22">
      <c r="A22" s="10"/>
      <c r="B22" s="43">
        <v>8</v>
      </c>
      <c r="C22" s="1"/>
      <c r="D22" s="1"/>
      <c r="E22" s="44" t="s">
        <v>119</v>
      </c>
      <c r="F22" s="1"/>
      <c r="G22" s="1"/>
      <c r="H22" s="1"/>
      <c r="I22" s="1"/>
      <c r="J22" s="1"/>
      <c r="K22" s="45">
        <f>0+J125+J131</f>
        <v>0</v>
      </c>
      <c r="L22" s="45">
        <f>0+L137</f>
        <v>0</v>
      </c>
      <c r="M22" s="13"/>
      <c r="N22" s="2"/>
      <c r="O22" s="2"/>
      <c r="P22" s="2"/>
      <c r="Q22" s="2"/>
      <c r="S22" s="9">
        <f>S137</f>
        <v>0</v>
      </c>
    </row>
    <row r="23">
      <c r="A23" s="10"/>
      <c r="B23" s="43">
        <v>9</v>
      </c>
      <c r="C23" s="1"/>
      <c r="D23" s="1"/>
      <c r="E23" s="44" t="s">
        <v>120</v>
      </c>
      <c r="F23" s="1"/>
      <c r="G23" s="1"/>
      <c r="H23" s="1"/>
      <c r="I23" s="1"/>
      <c r="J23" s="1"/>
      <c r="K23" s="45">
        <f>0+J140+J146+J152+J158</f>
        <v>0</v>
      </c>
      <c r="L23" s="45">
        <f>0+L164</f>
        <v>0</v>
      </c>
      <c r="M23" s="13"/>
      <c r="N23" s="2"/>
      <c r="O23" s="2"/>
      <c r="P23" s="2"/>
      <c r="Q23" s="2"/>
      <c r="S23" s="9">
        <f>S164</f>
        <v>0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35" t="s">
        <v>64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7"/>
      <c r="N26" s="2"/>
      <c r="O26" s="2"/>
      <c r="P26" s="2"/>
      <c r="Q26" s="2"/>
    </row>
    <row r="27" ht="18" customHeight="1">
      <c r="A27" s="10"/>
      <c r="B27" s="41" t="s">
        <v>65</v>
      </c>
      <c r="C27" s="41" t="s">
        <v>61</v>
      </c>
      <c r="D27" s="41" t="s">
        <v>66</v>
      </c>
      <c r="E27" s="41" t="s">
        <v>62</v>
      </c>
      <c r="F27" s="41" t="s">
        <v>67</v>
      </c>
      <c r="G27" s="42" t="s">
        <v>68</v>
      </c>
      <c r="H27" s="23" t="s">
        <v>69</v>
      </c>
      <c r="I27" s="23" t="s">
        <v>70</v>
      </c>
      <c r="J27" s="23" t="s">
        <v>17</v>
      </c>
      <c r="K27" s="42" t="s">
        <v>71</v>
      </c>
      <c r="L27" s="23" t="s">
        <v>18</v>
      </c>
      <c r="M27" s="78"/>
      <c r="N27" s="2"/>
      <c r="O27" s="2"/>
      <c r="P27" s="2"/>
      <c r="Q27" s="2"/>
    </row>
    <row r="28" ht="40" customHeight="1">
      <c r="A28" s="10"/>
      <c r="B28" s="46" t="s">
        <v>121</v>
      </c>
      <c r="C28" s="1"/>
      <c r="D28" s="1"/>
      <c r="E28" s="1"/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48">
        <v>1</v>
      </c>
      <c r="C29" s="49" t="s">
        <v>122</v>
      </c>
      <c r="D29" s="49" t="s">
        <v>123</v>
      </c>
      <c r="E29" s="49" t="s">
        <v>124</v>
      </c>
      <c r="F29" s="49" t="s">
        <v>7</v>
      </c>
      <c r="G29" s="50" t="s">
        <v>125</v>
      </c>
      <c r="H29" s="51">
        <v>751.83000000000004</v>
      </c>
      <c r="I29" s="52">
        <v>0</v>
      </c>
      <c r="J29" s="53">
        <f>ROUND(H29*I29,2)</f>
        <v>0</v>
      </c>
      <c r="K29" s="54">
        <v>0.20999999999999999</v>
      </c>
      <c r="L29" s="55">
        <f>ROUND(J29*1.21,2)</f>
        <v>0</v>
      </c>
      <c r="M29" s="13"/>
      <c r="N29" s="2"/>
      <c r="O29" s="2"/>
      <c r="P29" s="2"/>
      <c r="Q29" s="40">
        <f>IF(ISNUMBER(K29),IF(H29&gt;0,IF(I29&gt;0,J29,0),0),0)</f>
        <v>0</v>
      </c>
      <c r="R29" s="9">
        <f>IF(ISNUMBER(K29)=FALSE,J29,0)</f>
        <v>0</v>
      </c>
    </row>
    <row r="30">
      <c r="A30" s="10"/>
      <c r="B30" s="56" t="s">
        <v>76</v>
      </c>
      <c r="C30" s="1"/>
      <c r="D30" s="1"/>
      <c r="E30" s="57" t="s">
        <v>126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78</v>
      </c>
      <c r="C31" s="1"/>
      <c r="D31" s="1"/>
      <c r="E31" s="57" t="s">
        <v>480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80</v>
      </c>
      <c r="C32" s="1"/>
      <c r="D32" s="1"/>
      <c r="E32" s="57" t="s">
        <v>128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82</v>
      </c>
      <c r="C33" s="1"/>
      <c r="D33" s="1"/>
      <c r="E33" s="57" t="s">
        <v>83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 thickBot="1">
      <c r="A34" s="10"/>
      <c r="B34" s="58" t="s">
        <v>84</v>
      </c>
      <c r="C34" s="31"/>
      <c r="D34" s="31"/>
      <c r="E34" s="29"/>
      <c r="F34" s="31"/>
      <c r="G34" s="31"/>
      <c r="H34" s="59"/>
      <c r="I34" s="31"/>
      <c r="J34" s="59"/>
      <c r="K34" s="31"/>
      <c r="L34" s="31"/>
      <c r="M34" s="13"/>
      <c r="N34" s="2"/>
      <c r="O34" s="2"/>
      <c r="P34" s="2"/>
      <c r="Q34" s="2"/>
    </row>
    <row r="35" thickTop="1">
      <c r="A35" s="10"/>
      <c r="B35" s="48">
        <v>2</v>
      </c>
      <c r="C35" s="49" t="s">
        <v>122</v>
      </c>
      <c r="D35" s="49" t="s">
        <v>129</v>
      </c>
      <c r="E35" s="49" t="s">
        <v>124</v>
      </c>
      <c r="F35" s="49" t="s">
        <v>7</v>
      </c>
      <c r="G35" s="50" t="s">
        <v>125</v>
      </c>
      <c r="H35" s="60">
        <v>35.700000000000003</v>
      </c>
      <c r="I35" s="61">
        <v>0</v>
      </c>
      <c r="J35" s="62">
        <f>ROUND(H35*I35,2)</f>
        <v>0</v>
      </c>
      <c r="K35" s="63">
        <v>0.20999999999999999</v>
      </c>
      <c r="L35" s="64">
        <f>ROUND(J35*1.21,2)</f>
        <v>0</v>
      </c>
      <c r="M35" s="13"/>
      <c r="N35" s="2"/>
      <c r="O35" s="2"/>
      <c r="P35" s="2"/>
      <c r="Q35" s="40">
        <f>IF(ISNUMBER(K35),IF(H35&gt;0,IF(I35&gt;0,J35,0),0),0)</f>
        <v>0</v>
      </c>
      <c r="R35" s="9">
        <f>IF(ISNUMBER(K35)=FALSE,J35,0)</f>
        <v>0</v>
      </c>
    </row>
    <row r="36">
      <c r="A36" s="10"/>
      <c r="B36" s="56" t="s">
        <v>76</v>
      </c>
      <c r="C36" s="1"/>
      <c r="D36" s="1"/>
      <c r="E36" s="57" t="s">
        <v>130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78</v>
      </c>
      <c r="C37" s="1"/>
      <c r="D37" s="1"/>
      <c r="E37" s="57" t="s">
        <v>481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80</v>
      </c>
      <c r="C38" s="1"/>
      <c r="D38" s="1"/>
      <c r="E38" s="57" t="s">
        <v>128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82</v>
      </c>
      <c r="C39" s="1"/>
      <c r="D39" s="1"/>
      <c r="E39" s="57" t="s">
        <v>83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 thickBot="1">
      <c r="A40" s="10"/>
      <c r="B40" s="58" t="s">
        <v>84</v>
      </c>
      <c r="C40" s="31"/>
      <c r="D40" s="31"/>
      <c r="E40" s="29"/>
      <c r="F40" s="31"/>
      <c r="G40" s="31"/>
      <c r="H40" s="59"/>
      <c r="I40" s="31"/>
      <c r="J40" s="59"/>
      <c r="K40" s="31"/>
      <c r="L40" s="31"/>
      <c r="M40" s="13"/>
      <c r="N40" s="2"/>
      <c r="O40" s="2"/>
      <c r="P40" s="2"/>
      <c r="Q40" s="2"/>
    </row>
    <row r="41" thickTop="1">
      <c r="A41" s="10"/>
      <c r="B41" s="48">
        <v>3</v>
      </c>
      <c r="C41" s="49" t="s">
        <v>122</v>
      </c>
      <c r="D41" s="49" t="s">
        <v>135</v>
      </c>
      <c r="E41" s="49" t="s">
        <v>124</v>
      </c>
      <c r="F41" s="49" t="s">
        <v>7</v>
      </c>
      <c r="G41" s="50" t="s">
        <v>125</v>
      </c>
      <c r="H41" s="60">
        <v>1.8360000000000001</v>
      </c>
      <c r="I41" s="61">
        <v>0</v>
      </c>
      <c r="J41" s="62">
        <f>ROUND(H41*I41,2)</f>
        <v>0</v>
      </c>
      <c r="K41" s="63">
        <v>0.20999999999999999</v>
      </c>
      <c r="L41" s="64">
        <f>ROUND(J41*1.21,2)</f>
        <v>0</v>
      </c>
      <c r="M41" s="13"/>
      <c r="N41" s="2"/>
      <c r="O41" s="2"/>
      <c r="P41" s="2"/>
      <c r="Q41" s="40">
        <f>IF(ISNUMBER(K41),IF(H41&gt;0,IF(I41&gt;0,J41,0),0),0)</f>
        <v>0</v>
      </c>
      <c r="R41" s="9">
        <f>IF(ISNUMBER(K41)=FALSE,J41,0)</f>
        <v>0</v>
      </c>
    </row>
    <row r="42">
      <c r="A42" s="10"/>
      <c r="B42" s="56" t="s">
        <v>76</v>
      </c>
      <c r="C42" s="1"/>
      <c r="D42" s="1"/>
      <c r="E42" s="57" t="s">
        <v>136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>
      <c r="A43" s="10"/>
      <c r="B43" s="56" t="s">
        <v>78</v>
      </c>
      <c r="C43" s="1"/>
      <c r="D43" s="1"/>
      <c r="E43" s="57" t="s">
        <v>482</v>
      </c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>
      <c r="A44" s="10"/>
      <c r="B44" s="56" t="s">
        <v>80</v>
      </c>
      <c r="C44" s="1"/>
      <c r="D44" s="1"/>
      <c r="E44" s="57" t="s">
        <v>128</v>
      </c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56" t="s">
        <v>82</v>
      </c>
      <c r="C45" s="1"/>
      <c r="D45" s="1"/>
      <c r="E45" s="57" t="s">
        <v>83</v>
      </c>
      <c r="F45" s="1"/>
      <c r="G45" s="1"/>
      <c r="H45" s="47"/>
      <c r="I45" s="1"/>
      <c r="J45" s="47"/>
      <c r="K45" s="1"/>
      <c r="L45" s="1"/>
      <c r="M45" s="13"/>
      <c r="N45" s="2"/>
      <c r="O45" s="2"/>
      <c r="P45" s="2"/>
      <c r="Q45" s="2"/>
    </row>
    <row r="46" thickBot="1">
      <c r="A46" s="10"/>
      <c r="B46" s="58" t="s">
        <v>84</v>
      </c>
      <c r="C46" s="31"/>
      <c r="D46" s="31"/>
      <c r="E46" s="29"/>
      <c r="F46" s="31"/>
      <c r="G46" s="31"/>
      <c r="H46" s="59"/>
      <c r="I46" s="31"/>
      <c r="J46" s="59"/>
      <c r="K46" s="31"/>
      <c r="L46" s="31"/>
      <c r="M46" s="13"/>
      <c r="N46" s="2"/>
      <c r="O46" s="2"/>
      <c r="P46" s="2"/>
      <c r="Q46" s="2"/>
    </row>
    <row r="47" thickTop="1">
      <c r="A47" s="10"/>
      <c r="B47" s="48">
        <v>4</v>
      </c>
      <c r="C47" s="49" t="s">
        <v>122</v>
      </c>
      <c r="D47" s="49" t="s">
        <v>138</v>
      </c>
      <c r="E47" s="49" t="s">
        <v>124</v>
      </c>
      <c r="F47" s="49" t="s">
        <v>7</v>
      </c>
      <c r="G47" s="50" t="s">
        <v>125</v>
      </c>
      <c r="H47" s="60">
        <v>5.1600000000000001</v>
      </c>
      <c r="I47" s="61">
        <v>0</v>
      </c>
      <c r="J47" s="62">
        <f>ROUND(H47*I47,2)</f>
        <v>0</v>
      </c>
      <c r="K47" s="63">
        <v>0.20999999999999999</v>
      </c>
      <c r="L47" s="64">
        <f>ROUND(J47*1.21,2)</f>
        <v>0</v>
      </c>
      <c r="M47" s="13"/>
      <c r="N47" s="2"/>
      <c r="O47" s="2"/>
      <c r="P47" s="2"/>
      <c r="Q47" s="40">
        <f>IF(ISNUMBER(K47),IF(H47&gt;0,IF(I47&gt;0,J47,0),0),0)</f>
        <v>0</v>
      </c>
      <c r="R47" s="9">
        <f>IF(ISNUMBER(K47)=FALSE,J47,0)</f>
        <v>0</v>
      </c>
    </row>
    <row r="48">
      <c r="A48" s="10"/>
      <c r="B48" s="56" t="s">
        <v>76</v>
      </c>
      <c r="C48" s="1"/>
      <c r="D48" s="1"/>
      <c r="E48" s="57" t="s">
        <v>139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78</v>
      </c>
      <c r="C49" s="1"/>
      <c r="D49" s="1"/>
      <c r="E49" s="57" t="s">
        <v>483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>
      <c r="A50" s="10"/>
      <c r="B50" s="56" t="s">
        <v>80</v>
      </c>
      <c r="C50" s="1"/>
      <c r="D50" s="1"/>
      <c r="E50" s="57" t="s">
        <v>128</v>
      </c>
      <c r="F50" s="1"/>
      <c r="G50" s="1"/>
      <c r="H50" s="47"/>
      <c r="I50" s="1"/>
      <c r="J50" s="47"/>
      <c r="K50" s="1"/>
      <c r="L50" s="1"/>
      <c r="M50" s="13"/>
      <c r="N50" s="2"/>
      <c r="O50" s="2"/>
      <c r="P50" s="2"/>
      <c r="Q50" s="2"/>
    </row>
    <row r="51">
      <c r="A51" s="10"/>
      <c r="B51" s="56" t="s">
        <v>82</v>
      </c>
      <c r="C51" s="1"/>
      <c r="D51" s="1"/>
      <c r="E51" s="57" t="s">
        <v>83</v>
      </c>
      <c r="F51" s="1"/>
      <c r="G51" s="1"/>
      <c r="H51" s="47"/>
      <c r="I51" s="1"/>
      <c r="J51" s="47"/>
      <c r="K51" s="1"/>
      <c r="L51" s="1"/>
      <c r="M51" s="13"/>
      <c r="N51" s="2"/>
      <c r="O51" s="2"/>
      <c r="P51" s="2"/>
      <c r="Q51" s="2"/>
    </row>
    <row r="52" thickBot="1">
      <c r="A52" s="10"/>
      <c r="B52" s="58" t="s">
        <v>84</v>
      </c>
      <c r="C52" s="31"/>
      <c r="D52" s="31"/>
      <c r="E52" s="29"/>
      <c r="F52" s="31"/>
      <c r="G52" s="31"/>
      <c r="H52" s="59"/>
      <c r="I52" s="31"/>
      <c r="J52" s="59"/>
      <c r="K52" s="31"/>
      <c r="L52" s="31"/>
      <c r="M52" s="13"/>
      <c r="N52" s="2"/>
      <c r="O52" s="2"/>
      <c r="P52" s="2"/>
      <c r="Q52" s="2"/>
    </row>
    <row r="53" thickTop="1" thickBot="1" ht="25" customHeight="1">
      <c r="A53" s="10"/>
      <c r="B53" s="1"/>
      <c r="C53" s="65">
        <v>0</v>
      </c>
      <c r="D53" s="1"/>
      <c r="E53" s="65" t="s">
        <v>117</v>
      </c>
      <c r="F53" s="1"/>
      <c r="G53" s="66" t="s">
        <v>110</v>
      </c>
      <c r="H53" s="67">
        <f>J29+J35+J41+J47</f>
        <v>0</v>
      </c>
      <c r="I53" s="66" t="s">
        <v>111</v>
      </c>
      <c r="J53" s="68">
        <f>(L53-H53)</f>
        <v>0</v>
      </c>
      <c r="K53" s="66" t="s">
        <v>112</v>
      </c>
      <c r="L53" s="69">
        <f>ROUND((J29+J35+J41+J47)*1.21,2)</f>
        <v>0</v>
      </c>
      <c r="M53" s="13"/>
      <c r="N53" s="2"/>
      <c r="O53" s="2"/>
      <c r="P53" s="2"/>
      <c r="Q53" s="40">
        <f>0+Q29+Q35+Q41+Q47</f>
        <v>0</v>
      </c>
      <c r="R53" s="9">
        <f>0+R29+R35+R41+R47</f>
        <v>0</v>
      </c>
      <c r="S53" s="70">
        <f>Q53*(1+J53)+R53</f>
        <v>0</v>
      </c>
    </row>
    <row r="54" thickTop="1" thickBot="1" ht="25" customHeight="1">
      <c r="A54" s="10"/>
      <c r="B54" s="71"/>
      <c r="C54" s="71"/>
      <c r="D54" s="71"/>
      <c r="E54" s="71"/>
      <c r="F54" s="71"/>
      <c r="G54" s="72" t="s">
        <v>113</v>
      </c>
      <c r="H54" s="73">
        <f>0+J29+J35+J41+J47</f>
        <v>0</v>
      </c>
      <c r="I54" s="72" t="s">
        <v>114</v>
      </c>
      <c r="J54" s="74">
        <f>0+J53</f>
        <v>0</v>
      </c>
      <c r="K54" s="72" t="s">
        <v>115</v>
      </c>
      <c r="L54" s="75">
        <f>0+L53</f>
        <v>0</v>
      </c>
      <c r="M54" s="13"/>
      <c r="N54" s="2"/>
      <c r="O54" s="2"/>
      <c r="P54" s="2"/>
      <c r="Q54" s="2"/>
    </row>
    <row r="55" ht="40" customHeight="1">
      <c r="A55" s="10"/>
      <c r="B55" s="79" t="s">
        <v>141</v>
      </c>
      <c r="C55" s="1"/>
      <c r="D55" s="1"/>
      <c r="E55" s="1"/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48">
        <v>5</v>
      </c>
      <c r="C56" s="49" t="s">
        <v>371</v>
      </c>
      <c r="D56" s="49"/>
      <c r="E56" s="49" t="s">
        <v>372</v>
      </c>
      <c r="F56" s="49" t="s">
        <v>7</v>
      </c>
      <c r="G56" s="50" t="s">
        <v>227</v>
      </c>
      <c r="H56" s="51">
        <v>191</v>
      </c>
      <c r="I56" s="52">
        <v>0</v>
      </c>
      <c r="J56" s="53">
        <f>ROUND(H56*I56,2)</f>
        <v>0</v>
      </c>
      <c r="K56" s="54">
        <v>0.20999999999999999</v>
      </c>
      <c r="L56" s="55">
        <f>ROUND(J56*1.21,2)</f>
        <v>0</v>
      </c>
      <c r="M56" s="13"/>
      <c r="N56" s="2"/>
      <c r="O56" s="2"/>
      <c r="P56" s="2"/>
      <c r="Q56" s="40">
        <f>IF(ISNUMBER(K56),IF(H56&gt;0,IF(I56&gt;0,J56,0),0),0)</f>
        <v>0</v>
      </c>
      <c r="R56" s="9">
        <f>IF(ISNUMBER(K56)=FALSE,J56,0)</f>
        <v>0</v>
      </c>
    </row>
    <row r="57">
      <c r="A57" s="10"/>
      <c r="B57" s="56" t="s">
        <v>76</v>
      </c>
      <c r="C57" s="1"/>
      <c r="D57" s="1"/>
      <c r="E57" s="57" t="s">
        <v>484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78</v>
      </c>
      <c r="C58" s="1"/>
      <c r="D58" s="1"/>
      <c r="E58" s="57" t="s">
        <v>485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80</v>
      </c>
      <c r="C59" s="1"/>
      <c r="D59" s="1"/>
      <c r="E59" s="57" t="s">
        <v>375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>
      <c r="A60" s="10"/>
      <c r="B60" s="56" t="s">
        <v>82</v>
      </c>
      <c r="C60" s="1"/>
      <c r="D60" s="1"/>
      <c r="E60" s="57" t="s">
        <v>83</v>
      </c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 thickBot="1">
      <c r="A61" s="10"/>
      <c r="B61" s="58" t="s">
        <v>84</v>
      </c>
      <c r="C61" s="31"/>
      <c r="D61" s="31"/>
      <c r="E61" s="29"/>
      <c r="F61" s="31"/>
      <c r="G61" s="31"/>
      <c r="H61" s="59"/>
      <c r="I61" s="31"/>
      <c r="J61" s="59"/>
      <c r="K61" s="31"/>
      <c r="L61" s="31"/>
      <c r="M61" s="13"/>
      <c r="N61" s="2"/>
      <c r="O61" s="2"/>
      <c r="P61" s="2"/>
      <c r="Q61" s="2"/>
    </row>
    <row r="62" thickTop="1">
      <c r="A62" s="10"/>
      <c r="B62" s="48">
        <v>6</v>
      </c>
      <c r="C62" s="49" t="s">
        <v>142</v>
      </c>
      <c r="D62" s="49"/>
      <c r="E62" s="49" t="s">
        <v>143</v>
      </c>
      <c r="F62" s="49" t="s">
        <v>7</v>
      </c>
      <c r="G62" s="50" t="s">
        <v>144</v>
      </c>
      <c r="H62" s="60">
        <v>7.5</v>
      </c>
      <c r="I62" s="61">
        <v>0</v>
      </c>
      <c r="J62" s="62">
        <f>ROUND(H62*I62,2)</f>
        <v>0</v>
      </c>
      <c r="K62" s="63">
        <v>0.20999999999999999</v>
      </c>
      <c r="L62" s="64">
        <f>ROUND(J62*1.21,2)</f>
        <v>0</v>
      </c>
      <c r="M62" s="13"/>
      <c r="N62" s="2"/>
      <c r="O62" s="2"/>
      <c r="P62" s="2"/>
      <c r="Q62" s="40">
        <f>IF(ISNUMBER(K62),IF(H62&gt;0,IF(I62&gt;0,J62,0),0),0)</f>
        <v>0</v>
      </c>
      <c r="R62" s="9">
        <f>IF(ISNUMBER(K62)=FALSE,J62,0)</f>
        <v>0</v>
      </c>
    </row>
    <row r="63">
      <c r="A63" s="10"/>
      <c r="B63" s="56" t="s">
        <v>76</v>
      </c>
      <c r="C63" s="1"/>
      <c r="D63" s="1"/>
      <c r="E63" s="57" t="s">
        <v>486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78</v>
      </c>
      <c r="C64" s="1"/>
      <c r="D64" s="1"/>
      <c r="E64" s="57" t="s">
        <v>487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80</v>
      </c>
      <c r="C65" s="1"/>
      <c r="D65" s="1"/>
      <c r="E65" s="57" t="s">
        <v>147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>
      <c r="A66" s="10"/>
      <c r="B66" s="56" t="s">
        <v>82</v>
      </c>
      <c r="C66" s="1"/>
      <c r="D66" s="1"/>
      <c r="E66" s="57" t="s">
        <v>83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 thickBot="1">
      <c r="A67" s="10"/>
      <c r="B67" s="58" t="s">
        <v>84</v>
      </c>
      <c r="C67" s="31"/>
      <c r="D67" s="31"/>
      <c r="E67" s="29"/>
      <c r="F67" s="31"/>
      <c r="G67" s="31"/>
      <c r="H67" s="59"/>
      <c r="I67" s="31"/>
      <c r="J67" s="59"/>
      <c r="K67" s="31"/>
      <c r="L67" s="31"/>
      <c r="M67" s="13"/>
      <c r="N67" s="2"/>
      <c r="O67" s="2"/>
      <c r="P67" s="2"/>
      <c r="Q67" s="2"/>
    </row>
    <row r="68" thickTop="1">
      <c r="A68" s="10"/>
      <c r="B68" s="48">
        <v>7</v>
      </c>
      <c r="C68" s="49" t="s">
        <v>148</v>
      </c>
      <c r="D68" s="49"/>
      <c r="E68" s="49" t="s">
        <v>149</v>
      </c>
      <c r="F68" s="49" t="s">
        <v>7</v>
      </c>
      <c r="G68" s="50" t="s">
        <v>144</v>
      </c>
      <c r="H68" s="60">
        <v>17</v>
      </c>
      <c r="I68" s="61">
        <v>0</v>
      </c>
      <c r="J68" s="62">
        <f>ROUND(H68*I68,2)</f>
        <v>0</v>
      </c>
      <c r="K68" s="63">
        <v>0.20999999999999999</v>
      </c>
      <c r="L68" s="64">
        <f>ROUND(J68*1.21,2)</f>
        <v>0</v>
      </c>
      <c r="M68" s="13"/>
      <c r="N68" s="2"/>
      <c r="O68" s="2"/>
      <c r="P68" s="2"/>
      <c r="Q68" s="40">
        <f>IF(ISNUMBER(K68),IF(H68&gt;0,IF(I68&gt;0,J68,0),0),0)</f>
        <v>0</v>
      </c>
      <c r="R68" s="9">
        <f>IF(ISNUMBER(K68)=FALSE,J68,0)</f>
        <v>0</v>
      </c>
    </row>
    <row r="69">
      <c r="A69" s="10"/>
      <c r="B69" s="56" t="s">
        <v>76</v>
      </c>
      <c r="C69" s="1"/>
      <c r="D69" s="1"/>
      <c r="E69" s="57" t="s">
        <v>150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78</v>
      </c>
      <c r="C70" s="1"/>
      <c r="D70" s="1"/>
      <c r="E70" s="57" t="s">
        <v>488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80</v>
      </c>
      <c r="C71" s="1"/>
      <c r="D71" s="1"/>
      <c r="E71" s="57" t="s">
        <v>152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82</v>
      </c>
      <c r="C72" s="1"/>
      <c r="D72" s="1"/>
      <c r="E72" s="57" t="s">
        <v>83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 thickBot="1">
      <c r="A73" s="10"/>
      <c r="B73" s="58" t="s">
        <v>84</v>
      </c>
      <c r="C73" s="31"/>
      <c r="D73" s="31"/>
      <c r="E73" s="29"/>
      <c r="F73" s="31"/>
      <c r="G73" s="31"/>
      <c r="H73" s="59"/>
      <c r="I73" s="31"/>
      <c r="J73" s="59"/>
      <c r="K73" s="31"/>
      <c r="L73" s="31"/>
      <c r="M73" s="13"/>
      <c r="N73" s="2"/>
      <c r="O73" s="2"/>
      <c r="P73" s="2"/>
      <c r="Q73" s="2"/>
    </row>
    <row r="74" thickTop="1">
      <c r="A74" s="10"/>
      <c r="B74" s="48">
        <v>8</v>
      </c>
      <c r="C74" s="49" t="s">
        <v>161</v>
      </c>
      <c r="D74" s="49"/>
      <c r="E74" s="49" t="s">
        <v>162</v>
      </c>
      <c r="F74" s="49" t="s">
        <v>7</v>
      </c>
      <c r="G74" s="50" t="s">
        <v>163</v>
      </c>
      <c r="H74" s="60">
        <v>17</v>
      </c>
      <c r="I74" s="61">
        <v>0</v>
      </c>
      <c r="J74" s="62">
        <f>ROUND(H74*I74,2)</f>
        <v>0</v>
      </c>
      <c r="K74" s="63">
        <v>0.20999999999999999</v>
      </c>
      <c r="L74" s="64">
        <f>ROUND(J74*1.21,2)</f>
        <v>0</v>
      </c>
      <c r="M74" s="13"/>
      <c r="N74" s="2"/>
      <c r="O74" s="2"/>
      <c r="P74" s="2"/>
      <c r="Q74" s="40">
        <f>IF(ISNUMBER(K74),IF(H74&gt;0,IF(I74&gt;0,J74,0),0),0)</f>
        <v>0</v>
      </c>
      <c r="R74" s="9">
        <f>IF(ISNUMBER(K74)=FALSE,J74,0)</f>
        <v>0</v>
      </c>
    </row>
    <row r="75">
      <c r="A75" s="10"/>
      <c r="B75" s="56" t="s">
        <v>76</v>
      </c>
      <c r="C75" s="1"/>
      <c r="D75" s="1"/>
      <c r="E75" s="57" t="s">
        <v>164</v>
      </c>
      <c r="F75" s="1"/>
      <c r="G75" s="1"/>
      <c r="H75" s="47"/>
      <c r="I75" s="1"/>
      <c r="J75" s="47"/>
      <c r="K75" s="1"/>
      <c r="L75" s="1"/>
      <c r="M75" s="13"/>
      <c r="N75" s="2"/>
      <c r="O75" s="2"/>
      <c r="P75" s="2"/>
      <c r="Q75" s="2"/>
    </row>
    <row r="76">
      <c r="A76" s="10"/>
      <c r="B76" s="56" t="s">
        <v>78</v>
      </c>
      <c r="C76" s="1"/>
      <c r="D76" s="1"/>
      <c r="E76" s="57" t="s">
        <v>489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80</v>
      </c>
      <c r="C77" s="1"/>
      <c r="D77" s="1"/>
      <c r="E77" s="57" t="s">
        <v>152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82</v>
      </c>
      <c r="C78" s="1"/>
      <c r="D78" s="1"/>
      <c r="E78" s="57" t="s">
        <v>83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 thickBot="1">
      <c r="A79" s="10"/>
      <c r="B79" s="58" t="s">
        <v>84</v>
      </c>
      <c r="C79" s="31"/>
      <c r="D79" s="31"/>
      <c r="E79" s="29"/>
      <c r="F79" s="31"/>
      <c r="G79" s="31"/>
      <c r="H79" s="59"/>
      <c r="I79" s="31"/>
      <c r="J79" s="59"/>
      <c r="K79" s="31"/>
      <c r="L79" s="31"/>
      <c r="M79" s="13"/>
      <c r="N79" s="2"/>
      <c r="O79" s="2"/>
      <c r="P79" s="2"/>
      <c r="Q79" s="2"/>
    </row>
    <row r="80" thickTop="1">
      <c r="A80" s="10"/>
      <c r="B80" s="48">
        <v>9</v>
      </c>
      <c r="C80" s="49" t="s">
        <v>166</v>
      </c>
      <c r="D80" s="49"/>
      <c r="E80" s="49" t="s">
        <v>167</v>
      </c>
      <c r="F80" s="49" t="s">
        <v>7</v>
      </c>
      <c r="G80" s="50" t="s">
        <v>163</v>
      </c>
      <c r="H80" s="60">
        <v>43</v>
      </c>
      <c r="I80" s="61">
        <v>0</v>
      </c>
      <c r="J80" s="62">
        <f>ROUND(H80*I80,2)</f>
        <v>0</v>
      </c>
      <c r="K80" s="63">
        <v>0.20999999999999999</v>
      </c>
      <c r="L80" s="64">
        <f>ROUND(J80*1.21,2)</f>
        <v>0</v>
      </c>
      <c r="M80" s="13"/>
      <c r="N80" s="2"/>
      <c r="O80" s="2"/>
      <c r="P80" s="2"/>
      <c r="Q80" s="40">
        <f>IF(ISNUMBER(K80),IF(H80&gt;0,IF(I80&gt;0,J80,0),0),0)</f>
        <v>0</v>
      </c>
      <c r="R80" s="9">
        <f>IF(ISNUMBER(K80)=FALSE,J80,0)</f>
        <v>0</v>
      </c>
    </row>
    <row r="81">
      <c r="A81" s="10"/>
      <c r="B81" s="56" t="s">
        <v>76</v>
      </c>
      <c r="C81" s="1"/>
      <c r="D81" s="1"/>
      <c r="E81" s="57" t="s">
        <v>168</v>
      </c>
      <c r="F81" s="1"/>
      <c r="G81" s="1"/>
      <c r="H81" s="47"/>
      <c r="I81" s="1"/>
      <c r="J81" s="47"/>
      <c r="K81" s="1"/>
      <c r="L81" s="1"/>
      <c r="M81" s="13"/>
      <c r="N81" s="2"/>
      <c r="O81" s="2"/>
      <c r="P81" s="2"/>
      <c r="Q81" s="2"/>
    </row>
    <row r="82">
      <c r="A82" s="10"/>
      <c r="B82" s="56" t="s">
        <v>78</v>
      </c>
      <c r="C82" s="1"/>
      <c r="D82" s="1"/>
      <c r="E82" s="57" t="s">
        <v>490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80</v>
      </c>
      <c r="C83" s="1"/>
      <c r="D83" s="1"/>
      <c r="E83" s="57" t="s">
        <v>152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82</v>
      </c>
      <c r="C84" s="1"/>
      <c r="D84" s="1"/>
      <c r="E84" s="57" t="s">
        <v>83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 thickBot="1">
      <c r="A85" s="10"/>
      <c r="B85" s="58" t="s">
        <v>84</v>
      </c>
      <c r="C85" s="31"/>
      <c r="D85" s="31"/>
      <c r="E85" s="29"/>
      <c r="F85" s="31"/>
      <c r="G85" s="31"/>
      <c r="H85" s="59"/>
      <c r="I85" s="31"/>
      <c r="J85" s="59"/>
      <c r="K85" s="31"/>
      <c r="L85" s="31"/>
      <c r="M85" s="13"/>
      <c r="N85" s="2"/>
      <c r="O85" s="2"/>
      <c r="P85" s="2"/>
      <c r="Q85" s="2"/>
    </row>
    <row r="86" thickTop="1">
      <c r="A86" s="10"/>
      <c r="B86" s="48">
        <v>10</v>
      </c>
      <c r="C86" s="49" t="s">
        <v>434</v>
      </c>
      <c r="D86" s="49"/>
      <c r="E86" s="49" t="s">
        <v>435</v>
      </c>
      <c r="F86" s="49" t="s">
        <v>7</v>
      </c>
      <c r="G86" s="50" t="s">
        <v>163</v>
      </c>
      <c r="H86" s="60">
        <v>67</v>
      </c>
      <c r="I86" s="61">
        <v>0</v>
      </c>
      <c r="J86" s="62">
        <f>ROUND(H86*I86,2)</f>
        <v>0</v>
      </c>
      <c r="K86" s="63">
        <v>0.20999999999999999</v>
      </c>
      <c r="L86" s="64">
        <f>ROUND(J86*1.21,2)</f>
        <v>0</v>
      </c>
      <c r="M86" s="13"/>
      <c r="N86" s="2"/>
      <c r="O86" s="2"/>
      <c r="P86" s="2"/>
      <c r="Q86" s="40">
        <f>IF(ISNUMBER(K86),IF(H86&gt;0,IF(I86&gt;0,J86,0),0),0)</f>
        <v>0</v>
      </c>
      <c r="R86" s="9">
        <f>IF(ISNUMBER(K86)=FALSE,J86,0)</f>
        <v>0</v>
      </c>
    </row>
    <row r="87">
      <c r="A87" s="10"/>
      <c r="B87" s="56" t="s">
        <v>76</v>
      </c>
      <c r="C87" s="1"/>
      <c r="D87" s="1"/>
      <c r="E87" s="57" t="s">
        <v>436</v>
      </c>
      <c r="F87" s="1"/>
      <c r="G87" s="1"/>
      <c r="H87" s="47"/>
      <c r="I87" s="1"/>
      <c r="J87" s="47"/>
      <c r="K87" s="1"/>
      <c r="L87" s="1"/>
      <c r="M87" s="13"/>
      <c r="N87" s="2"/>
      <c r="O87" s="2"/>
      <c r="P87" s="2"/>
      <c r="Q87" s="2"/>
    </row>
    <row r="88">
      <c r="A88" s="10"/>
      <c r="B88" s="56" t="s">
        <v>78</v>
      </c>
      <c r="C88" s="1"/>
      <c r="D88" s="1"/>
      <c r="E88" s="57" t="s">
        <v>491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80</v>
      </c>
      <c r="C89" s="1"/>
      <c r="D89" s="1"/>
      <c r="E89" s="57" t="s">
        <v>152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56" t="s">
        <v>82</v>
      </c>
      <c r="C90" s="1"/>
      <c r="D90" s="1"/>
      <c r="E90" s="57" t="s">
        <v>83</v>
      </c>
      <c r="F90" s="1"/>
      <c r="G90" s="1"/>
      <c r="H90" s="47"/>
      <c r="I90" s="1"/>
      <c r="J90" s="47"/>
      <c r="K90" s="1"/>
      <c r="L90" s="1"/>
      <c r="M90" s="13"/>
      <c r="N90" s="2"/>
      <c r="O90" s="2"/>
      <c r="P90" s="2"/>
      <c r="Q90" s="2"/>
    </row>
    <row r="91" thickBot="1">
      <c r="A91" s="10"/>
      <c r="B91" s="58" t="s">
        <v>84</v>
      </c>
      <c r="C91" s="31"/>
      <c r="D91" s="31"/>
      <c r="E91" s="29"/>
      <c r="F91" s="31"/>
      <c r="G91" s="31"/>
      <c r="H91" s="59"/>
      <c r="I91" s="31"/>
      <c r="J91" s="59"/>
      <c r="K91" s="31"/>
      <c r="L91" s="31"/>
      <c r="M91" s="13"/>
      <c r="N91" s="2"/>
      <c r="O91" s="2"/>
      <c r="P91" s="2"/>
      <c r="Q91" s="2"/>
    </row>
    <row r="92" thickTop="1">
      <c r="A92" s="10"/>
      <c r="B92" s="48">
        <v>11</v>
      </c>
      <c r="C92" s="49" t="s">
        <v>170</v>
      </c>
      <c r="D92" s="49"/>
      <c r="E92" s="49" t="s">
        <v>171</v>
      </c>
      <c r="F92" s="49" t="s">
        <v>7</v>
      </c>
      <c r="G92" s="50" t="s">
        <v>144</v>
      </c>
      <c r="H92" s="60">
        <v>104.7</v>
      </c>
      <c r="I92" s="61">
        <v>0</v>
      </c>
      <c r="J92" s="62">
        <f>ROUND(H92*I92,2)</f>
        <v>0</v>
      </c>
      <c r="K92" s="63">
        <v>0.20999999999999999</v>
      </c>
      <c r="L92" s="64">
        <f>ROUND(J92*1.21,2)</f>
        <v>0</v>
      </c>
      <c r="M92" s="13"/>
      <c r="N92" s="2"/>
      <c r="O92" s="2"/>
      <c r="P92" s="2"/>
      <c r="Q92" s="40">
        <f>IF(ISNUMBER(K92),IF(H92&gt;0,IF(I92&gt;0,J92,0),0),0)</f>
        <v>0</v>
      </c>
      <c r="R92" s="9">
        <f>IF(ISNUMBER(K92)=FALSE,J92,0)</f>
        <v>0</v>
      </c>
    </row>
    <row r="93">
      <c r="A93" s="10"/>
      <c r="B93" s="56" t="s">
        <v>76</v>
      </c>
      <c r="C93" s="1"/>
      <c r="D93" s="1"/>
      <c r="E93" s="57" t="s">
        <v>380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78</v>
      </c>
      <c r="C94" s="1"/>
      <c r="D94" s="1"/>
      <c r="E94" s="57" t="s">
        <v>492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80</v>
      </c>
      <c r="C95" s="1"/>
      <c r="D95" s="1"/>
      <c r="E95" s="57" t="s">
        <v>152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>
      <c r="A96" s="10"/>
      <c r="B96" s="56" t="s">
        <v>82</v>
      </c>
      <c r="C96" s="1"/>
      <c r="D96" s="1"/>
      <c r="E96" s="57" t="s">
        <v>83</v>
      </c>
      <c r="F96" s="1"/>
      <c r="G96" s="1"/>
      <c r="H96" s="47"/>
      <c r="I96" s="1"/>
      <c r="J96" s="47"/>
      <c r="K96" s="1"/>
      <c r="L96" s="1"/>
      <c r="M96" s="13"/>
      <c r="N96" s="2"/>
      <c r="O96" s="2"/>
      <c r="P96" s="2"/>
      <c r="Q96" s="2"/>
    </row>
    <row r="97" thickBot="1">
      <c r="A97" s="10"/>
      <c r="B97" s="58" t="s">
        <v>84</v>
      </c>
      <c r="C97" s="31"/>
      <c r="D97" s="31"/>
      <c r="E97" s="29"/>
      <c r="F97" s="31"/>
      <c r="G97" s="31"/>
      <c r="H97" s="59"/>
      <c r="I97" s="31"/>
      <c r="J97" s="59"/>
      <c r="K97" s="31"/>
      <c r="L97" s="31"/>
      <c r="M97" s="13"/>
      <c r="N97" s="2"/>
      <c r="O97" s="2"/>
      <c r="P97" s="2"/>
      <c r="Q97" s="2"/>
    </row>
    <row r="98" thickTop="1">
      <c r="A98" s="10"/>
      <c r="B98" s="48">
        <v>12</v>
      </c>
      <c r="C98" s="49" t="s">
        <v>174</v>
      </c>
      <c r="D98" s="49"/>
      <c r="E98" s="49" t="s">
        <v>175</v>
      </c>
      <c r="F98" s="49" t="s">
        <v>7</v>
      </c>
      <c r="G98" s="50" t="s">
        <v>144</v>
      </c>
      <c r="H98" s="60">
        <v>19.5</v>
      </c>
      <c r="I98" s="61">
        <v>0</v>
      </c>
      <c r="J98" s="62">
        <f>ROUND(H98*I98,2)</f>
        <v>0</v>
      </c>
      <c r="K98" s="63">
        <v>0.20999999999999999</v>
      </c>
      <c r="L98" s="64">
        <f>ROUND(J98*1.21,2)</f>
        <v>0</v>
      </c>
      <c r="M98" s="13"/>
      <c r="N98" s="2"/>
      <c r="O98" s="2"/>
      <c r="P98" s="2"/>
      <c r="Q98" s="40">
        <f>IF(ISNUMBER(K98),IF(H98&gt;0,IF(I98&gt;0,J98,0),0),0)</f>
        <v>0</v>
      </c>
      <c r="R98" s="9">
        <f>IF(ISNUMBER(K98)=FALSE,J98,0)</f>
        <v>0</v>
      </c>
    </row>
    <row r="99">
      <c r="A99" s="10"/>
      <c r="B99" s="56" t="s">
        <v>76</v>
      </c>
      <c r="C99" s="1"/>
      <c r="D99" s="1"/>
      <c r="E99" s="57" t="s">
        <v>176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78</v>
      </c>
      <c r="C100" s="1"/>
      <c r="D100" s="1"/>
      <c r="E100" s="57" t="s">
        <v>493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80</v>
      </c>
      <c r="C101" s="1"/>
      <c r="D101" s="1"/>
      <c r="E101" s="57" t="s">
        <v>178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>
      <c r="A102" s="10"/>
      <c r="B102" s="56" t="s">
        <v>82</v>
      </c>
      <c r="C102" s="1"/>
      <c r="D102" s="1"/>
      <c r="E102" s="57" t="s">
        <v>83</v>
      </c>
      <c r="F102" s="1"/>
      <c r="G102" s="1"/>
      <c r="H102" s="47"/>
      <c r="I102" s="1"/>
      <c r="J102" s="47"/>
      <c r="K102" s="1"/>
      <c r="L102" s="1"/>
      <c r="M102" s="13"/>
      <c r="N102" s="2"/>
      <c r="O102" s="2"/>
      <c r="P102" s="2"/>
      <c r="Q102" s="2"/>
    </row>
    <row r="103" thickBot="1">
      <c r="A103" s="10"/>
      <c r="B103" s="58" t="s">
        <v>84</v>
      </c>
      <c r="C103" s="31"/>
      <c r="D103" s="31"/>
      <c r="E103" s="29"/>
      <c r="F103" s="31"/>
      <c r="G103" s="31"/>
      <c r="H103" s="59"/>
      <c r="I103" s="31"/>
      <c r="J103" s="59"/>
      <c r="K103" s="31"/>
      <c r="L103" s="31"/>
      <c r="M103" s="13"/>
      <c r="N103" s="2"/>
      <c r="O103" s="2"/>
      <c r="P103" s="2"/>
      <c r="Q103" s="2"/>
    </row>
    <row r="104" thickTop="1">
      <c r="A104" s="10"/>
      <c r="B104" s="48">
        <v>13</v>
      </c>
      <c r="C104" s="49" t="s">
        <v>179</v>
      </c>
      <c r="D104" s="49" t="s">
        <v>123</v>
      </c>
      <c r="E104" s="49" t="s">
        <v>180</v>
      </c>
      <c r="F104" s="49" t="s">
        <v>7</v>
      </c>
      <c r="G104" s="50" t="s">
        <v>144</v>
      </c>
      <c r="H104" s="60">
        <v>238.40000000000001</v>
      </c>
      <c r="I104" s="61">
        <v>0</v>
      </c>
      <c r="J104" s="62">
        <f>ROUND(H104*I104,2)</f>
        <v>0</v>
      </c>
      <c r="K104" s="63">
        <v>0.20999999999999999</v>
      </c>
      <c r="L104" s="64">
        <f>ROUND(J104*1.21,2)</f>
        <v>0</v>
      </c>
      <c r="M104" s="13"/>
      <c r="N104" s="2"/>
      <c r="O104" s="2"/>
      <c r="P104" s="2"/>
      <c r="Q104" s="40">
        <f>IF(ISNUMBER(K104),IF(H104&gt;0,IF(I104&gt;0,J104,0),0),0)</f>
        <v>0</v>
      </c>
      <c r="R104" s="9">
        <f>IF(ISNUMBER(K104)=FALSE,J104,0)</f>
        <v>0</v>
      </c>
    </row>
    <row r="105">
      <c r="A105" s="10"/>
      <c r="B105" s="56" t="s">
        <v>76</v>
      </c>
      <c r="C105" s="1"/>
      <c r="D105" s="1"/>
      <c r="E105" s="57" t="s">
        <v>181</v>
      </c>
      <c r="F105" s="1"/>
      <c r="G105" s="1"/>
      <c r="H105" s="47"/>
      <c r="I105" s="1"/>
      <c r="J105" s="47"/>
      <c r="K105" s="1"/>
      <c r="L105" s="1"/>
      <c r="M105" s="13"/>
      <c r="N105" s="2"/>
      <c r="O105" s="2"/>
      <c r="P105" s="2"/>
      <c r="Q105" s="2"/>
    </row>
    <row r="106">
      <c r="A106" s="10"/>
      <c r="B106" s="56" t="s">
        <v>78</v>
      </c>
      <c r="C106" s="1"/>
      <c r="D106" s="1"/>
      <c r="E106" s="57" t="s">
        <v>494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80</v>
      </c>
      <c r="C107" s="1"/>
      <c r="D107" s="1"/>
      <c r="E107" s="57" t="s">
        <v>183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82</v>
      </c>
      <c r="C108" s="1"/>
      <c r="D108" s="1"/>
      <c r="E108" s="57" t="s">
        <v>83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 thickBot="1">
      <c r="A109" s="10"/>
      <c r="B109" s="58" t="s">
        <v>84</v>
      </c>
      <c r="C109" s="31"/>
      <c r="D109" s="31"/>
      <c r="E109" s="29"/>
      <c r="F109" s="31"/>
      <c r="G109" s="31"/>
      <c r="H109" s="59"/>
      <c r="I109" s="31"/>
      <c r="J109" s="59"/>
      <c r="K109" s="31"/>
      <c r="L109" s="31"/>
      <c r="M109" s="13"/>
      <c r="N109" s="2"/>
      <c r="O109" s="2"/>
      <c r="P109" s="2"/>
      <c r="Q109" s="2"/>
    </row>
    <row r="110" thickTop="1">
      <c r="A110" s="10"/>
      <c r="B110" s="48">
        <v>14</v>
      </c>
      <c r="C110" s="49" t="s">
        <v>179</v>
      </c>
      <c r="D110" s="49" t="s">
        <v>129</v>
      </c>
      <c r="E110" s="49" t="s">
        <v>180</v>
      </c>
      <c r="F110" s="49" t="s">
        <v>7</v>
      </c>
      <c r="G110" s="50" t="s">
        <v>144</v>
      </c>
      <c r="H110" s="60">
        <v>157.30000000000001</v>
      </c>
      <c r="I110" s="61">
        <v>0</v>
      </c>
      <c r="J110" s="62">
        <f>ROUND(H110*I110,2)</f>
        <v>0</v>
      </c>
      <c r="K110" s="63">
        <v>0.20999999999999999</v>
      </c>
      <c r="L110" s="64">
        <f>ROUND(J110*1.21,2)</f>
        <v>0</v>
      </c>
      <c r="M110" s="13"/>
      <c r="N110" s="2"/>
      <c r="O110" s="2"/>
      <c r="P110" s="2"/>
      <c r="Q110" s="40">
        <f>IF(ISNUMBER(K110),IF(H110&gt;0,IF(I110&gt;0,J110,0),0),0)</f>
        <v>0</v>
      </c>
      <c r="R110" s="9">
        <f>IF(ISNUMBER(K110)=FALSE,J110,0)</f>
        <v>0</v>
      </c>
    </row>
    <row r="111">
      <c r="A111" s="10"/>
      <c r="B111" s="56" t="s">
        <v>76</v>
      </c>
      <c r="C111" s="1"/>
      <c r="D111" s="1"/>
      <c r="E111" s="57" t="s">
        <v>184</v>
      </c>
      <c r="F111" s="1"/>
      <c r="G111" s="1"/>
      <c r="H111" s="47"/>
      <c r="I111" s="1"/>
      <c r="J111" s="47"/>
      <c r="K111" s="1"/>
      <c r="L111" s="1"/>
      <c r="M111" s="13"/>
      <c r="N111" s="2"/>
      <c r="O111" s="2"/>
      <c r="P111" s="2"/>
      <c r="Q111" s="2"/>
    </row>
    <row r="112">
      <c r="A112" s="10"/>
      <c r="B112" s="56" t="s">
        <v>78</v>
      </c>
      <c r="C112" s="1"/>
      <c r="D112" s="1"/>
      <c r="E112" s="57" t="s">
        <v>495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80</v>
      </c>
      <c r="C113" s="1"/>
      <c r="D113" s="1"/>
      <c r="E113" s="57" t="s">
        <v>183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82</v>
      </c>
      <c r="C114" s="1"/>
      <c r="D114" s="1"/>
      <c r="E114" s="57" t="s">
        <v>83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 thickBot="1">
      <c r="A115" s="10"/>
      <c r="B115" s="58" t="s">
        <v>84</v>
      </c>
      <c r="C115" s="31"/>
      <c r="D115" s="31"/>
      <c r="E115" s="29"/>
      <c r="F115" s="31"/>
      <c r="G115" s="31"/>
      <c r="H115" s="59"/>
      <c r="I115" s="31"/>
      <c r="J115" s="59"/>
      <c r="K115" s="31"/>
      <c r="L115" s="31"/>
      <c r="M115" s="13"/>
      <c r="N115" s="2"/>
      <c r="O115" s="2"/>
      <c r="P115" s="2"/>
      <c r="Q115" s="2"/>
    </row>
    <row r="116" thickTop="1">
      <c r="A116" s="10"/>
      <c r="B116" s="48">
        <v>15</v>
      </c>
      <c r="C116" s="49" t="s">
        <v>186</v>
      </c>
      <c r="D116" s="49"/>
      <c r="E116" s="49" t="s">
        <v>187</v>
      </c>
      <c r="F116" s="49" t="s">
        <v>7</v>
      </c>
      <c r="G116" s="50" t="s">
        <v>144</v>
      </c>
      <c r="H116" s="60">
        <v>415.19999999999999</v>
      </c>
      <c r="I116" s="61">
        <v>0</v>
      </c>
      <c r="J116" s="62">
        <f>ROUND(H116*I116,2)</f>
        <v>0</v>
      </c>
      <c r="K116" s="63">
        <v>0.20999999999999999</v>
      </c>
      <c r="L116" s="64">
        <f>ROUND(J116*1.21,2)</f>
        <v>0</v>
      </c>
      <c r="M116" s="13"/>
      <c r="N116" s="2"/>
      <c r="O116" s="2"/>
      <c r="P116" s="2"/>
      <c r="Q116" s="40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56" t="s">
        <v>76</v>
      </c>
      <c r="C117" s="1"/>
      <c r="D117" s="1"/>
      <c r="E117" s="57" t="s">
        <v>188</v>
      </c>
      <c r="F117" s="1"/>
      <c r="G117" s="1"/>
      <c r="H117" s="47"/>
      <c r="I117" s="1"/>
      <c r="J117" s="47"/>
      <c r="K117" s="1"/>
      <c r="L117" s="1"/>
      <c r="M117" s="13"/>
      <c r="N117" s="2"/>
      <c r="O117" s="2"/>
      <c r="P117" s="2"/>
      <c r="Q117" s="2"/>
    </row>
    <row r="118">
      <c r="A118" s="10"/>
      <c r="B118" s="56" t="s">
        <v>78</v>
      </c>
      <c r="C118" s="1"/>
      <c r="D118" s="1"/>
      <c r="E118" s="57" t="s">
        <v>496</v>
      </c>
      <c r="F118" s="1"/>
      <c r="G118" s="1"/>
      <c r="H118" s="47"/>
      <c r="I118" s="1"/>
      <c r="J118" s="47"/>
      <c r="K118" s="1"/>
      <c r="L118" s="1"/>
      <c r="M118" s="13"/>
      <c r="N118" s="2"/>
      <c r="O118" s="2"/>
      <c r="P118" s="2"/>
      <c r="Q118" s="2"/>
    </row>
    <row r="119">
      <c r="A119" s="10"/>
      <c r="B119" s="56" t="s">
        <v>80</v>
      </c>
      <c r="C119" s="1"/>
      <c r="D119" s="1"/>
      <c r="E119" s="57" t="s">
        <v>190</v>
      </c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56" t="s">
        <v>82</v>
      </c>
      <c r="C120" s="1"/>
      <c r="D120" s="1"/>
      <c r="E120" s="57" t="s">
        <v>83</v>
      </c>
      <c r="F120" s="1"/>
      <c r="G120" s="1"/>
      <c r="H120" s="47"/>
      <c r="I120" s="1"/>
      <c r="J120" s="47"/>
      <c r="K120" s="1"/>
      <c r="L120" s="1"/>
      <c r="M120" s="13"/>
      <c r="N120" s="2"/>
      <c r="O120" s="2"/>
      <c r="P120" s="2"/>
      <c r="Q120" s="2"/>
    </row>
    <row r="121" thickBot="1">
      <c r="A121" s="10"/>
      <c r="B121" s="58" t="s">
        <v>84</v>
      </c>
      <c r="C121" s="31"/>
      <c r="D121" s="31"/>
      <c r="E121" s="29"/>
      <c r="F121" s="31"/>
      <c r="G121" s="31"/>
      <c r="H121" s="59"/>
      <c r="I121" s="31"/>
      <c r="J121" s="59"/>
      <c r="K121" s="31"/>
      <c r="L121" s="31"/>
      <c r="M121" s="13"/>
      <c r="N121" s="2"/>
      <c r="O121" s="2"/>
      <c r="P121" s="2"/>
      <c r="Q121" s="2"/>
    </row>
    <row r="122" thickTop="1" thickBot="1" ht="25" customHeight="1">
      <c r="A122" s="10"/>
      <c r="B122" s="1"/>
      <c r="C122" s="65">
        <v>1</v>
      </c>
      <c r="D122" s="1"/>
      <c r="E122" s="65" t="s">
        <v>118</v>
      </c>
      <c r="F122" s="1"/>
      <c r="G122" s="66" t="s">
        <v>110</v>
      </c>
      <c r="H122" s="67">
        <f>J56+J62+J68+J74+J80+J86+J92+J98+J104+J110+J116</f>
        <v>0</v>
      </c>
      <c r="I122" s="66" t="s">
        <v>111</v>
      </c>
      <c r="J122" s="68">
        <f>(L122-H122)</f>
        <v>0</v>
      </c>
      <c r="K122" s="66" t="s">
        <v>112</v>
      </c>
      <c r="L122" s="69">
        <f>ROUND((J56+J62+J68+J74+J80+J86+J92+J98+J104+J110+J116)*1.21,2)</f>
        <v>0</v>
      </c>
      <c r="M122" s="13"/>
      <c r="N122" s="2"/>
      <c r="O122" s="2"/>
      <c r="P122" s="2"/>
      <c r="Q122" s="40">
        <f>0+Q56+Q62+Q68+Q74+Q80+Q86+Q92+Q98+Q104+Q110+Q116</f>
        <v>0</v>
      </c>
      <c r="R122" s="9">
        <f>0+R56+R62+R68+R74+R80+R86+R92+R98+R104+R110+R116</f>
        <v>0</v>
      </c>
      <c r="S122" s="70">
        <f>Q122*(1+J122)+R122</f>
        <v>0</v>
      </c>
    </row>
    <row r="123" thickTop="1" thickBot="1" ht="25" customHeight="1">
      <c r="A123" s="10"/>
      <c r="B123" s="71"/>
      <c r="C123" s="71"/>
      <c r="D123" s="71"/>
      <c r="E123" s="71"/>
      <c r="F123" s="71"/>
      <c r="G123" s="72" t="s">
        <v>113</v>
      </c>
      <c r="H123" s="73">
        <f>0+J56+J62+J68+J74+J80+J86+J92+J98+J104+J110+J116</f>
        <v>0</v>
      </c>
      <c r="I123" s="72" t="s">
        <v>114</v>
      </c>
      <c r="J123" s="74">
        <f>0+J122</f>
        <v>0</v>
      </c>
      <c r="K123" s="72" t="s">
        <v>115</v>
      </c>
      <c r="L123" s="75">
        <f>0+L122</f>
        <v>0</v>
      </c>
      <c r="M123" s="13"/>
      <c r="N123" s="2"/>
      <c r="O123" s="2"/>
      <c r="P123" s="2"/>
      <c r="Q123" s="2"/>
    </row>
    <row r="124" ht="40" customHeight="1">
      <c r="A124" s="10"/>
      <c r="B124" s="79" t="s">
        <v>191</v>
      </c>
      <c r="C124" s="1"/>
      <c r="D124" s="1"/>
      <c r="E124" s="1"/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>
      <c r="A125" s="10"/>
      <c r="B125" s="48">
        <v>16</v>
      </c>
      <c r="C125" s="49" t="s">
        <v>192</v>
      </c>
      <c r="D125" s="49"/>
      <c r="E125" s="49" t="s">
        <v>193</v>
      </c>
      <c r="F125" s="49" t="s">
        <v>7</v>
      </c>
      <c r="G125" s="50" t="s">
        <v>107</v>
      </c>
      <c r="H125" s="51">
        <v>3</v>
      </c>
      <c r="I125" s="52">
        <v>0</v>
      </c>
      <c r="J125" s="53">
        <f>ROUND(H125*I125,2)</f>
        <v>0</v>
      </c>
      <c r="K125" s="54">
        <v>0.20999999999999999</v>
      </c>
      <c r="L125" s="55">
        <f>ROUND(J125*1.21,2)</f>
        <v>0</v>
      </c>
      <c r="M125" s="13"/>
      <c r="N125" s="2"/>
      <c r="O125" s="2"/>
      <c r="P125" s="2"/>
      <c r="Q125" s="40">
        <f>IF(ISNUMBER(K125),IF(H125&gt;0,IF(I125&gt;0,J125,0),0),0)</f>
        <v>0</v>
      </c>
      <c r="R125" s="9">
        <f>IF(ISNUMBER(K125)=FALSE,J125,0)</f>
        <v>0</v>
      </c>
    </row>
    <row r="126">
      <c r="A126" s="10"/>
      <c r="B126" s="56" t="s">
        <v>76</v>
      </c>
      <c r="C126" s="1"/>
      <c r="D126" s="1"/>
      <c r="E126" s="57" t="s">
        <v>497</v>
      </c>
      <c r="F126" s="1"/>
      <c r="G126" s="1"/>
      <c r="H126" s="47"/>
      <c r="I126" s="1"/>
      <c r="J126" s="47"/>
      <c r="K126" s="1"/>
      <c r="L126" s="1"/>
      <c r="M126" s="13"/>
      <c r="N126" s="2"/>
      <c r="O126" s="2"/>
      <c r="P126" s="2"/>
      <c r="Q126" s="2"/>
    </row>
    <row r="127">
      <c r="A127" s="10"/>
      <c r="B127" s="56" t="s">
        <v>78</v>
      </c>
      <c r="C127" s="1"/>
      <c r="D127" s="1"/>
      <c r="E127" s="57" t="s">
        <v>219</v>
      </c>
      <c r="F127" s="1"/>
      <c r="G127" s="1"/>
      <c r="H127" s="47"/>
      <c r="I127" s="1"/>
      <c r="J127" s="47"/>
      <c r="K127" s="1"/>
      <c r="L127" s="1"/>
      <c r="M127" s="13"/>
      <c r="N127" s="2"/>
      <c r="O127" s="2"/>
      <c r="P127" s="2"/>
      <c r="Q127" s="2"/>
    </row>
    <row r="128">
      <c r="A128" s="10"/>
      <c r="B128" s="56" t="s">
        <v>80</v>
      </c>
      <c r="C128" s="1"/>
      <c r="D128" s="1"/>
      <c r="E128" s="57" t="s">
        <v>196</v>
      </c>
      <c r="F128" s="1"/>
      <c r="G128" s="1"/>
      <c r="H128" s="47"/>
      <c r="I128" s="1"/>
      <c r="J128" s="47"/>
      <c r="K128" s="1"/>
      <c r="L128" s="1"/>
      <c r="M128" s="13"/>
      <c r="N128" s="2"/>
      <c r="O128" s="2"/>
      <c r="P128" s="2"/>
      <c r="Q128" s="2"/>
    </row>
    <row r="129">
      <c r="A129" s="10"/>
      <c r="B129" s="56" t="s">
        <v>82</v>
      </c>
      <c r="C129" s="1"/>
      <c r="D129" s="1"/>
      <c r="E129" s="57" t="s">
        <v>83</v>
      </c>
      <c r="F129" s="1"/>
      <c r="G129" s="1"/>
      <c r="H129" s="47"/>
      <c r="I129" s="1"/>
      <c r="J129" s="47"/>
      <c r="K129" s="1"/>
      <c r="L129" s="1"/>
      <c r="M129" s="13"/>
      <c r="N129" s="2"/>
      <c r="O129" s="2"/>
      <c r="P129" s="2"/>
      <c r="Q129" s="2"/>
    </row>
    <row r="130" thickBot="1">
      <c r="A130" s="10"/>
      <c r="B130" s="58" t="s">
        <v>84</v>
      </c>
      <c r="C130" s="31"/>
      <c r="D130" s="31"/>
      <c r="E130" s="29"/>
      <c r="F130" s="31"/>
      <c r="G130" s="31"/>
      <c r="H130" s="59"/>
      <c r="I130" s="31"/>
      <c r="J130" s="59"/>
      <c r="K130" s="31"/>
      <c r="L130" s="31"/>
      <c r="M130" s="13"/>
      <c r="N130" s="2"/>
      <c r="O130" s="2"/>
      <c r="P130" s="2"/>
      <c r="Q130" s="2"/>
    </row>
    <row r="131" thickTop="1">
      <c r="A131" s="10"/>
      <c r="B131" s="48">
        <v>17</v>
      </c>
      <c r="C131" s="49" t="s">
        <v>197</v>
      </c>
      <c r="D131" s="49"/>
      <c r="E131" s="49" t="s">
        <v>198</v>
      </c>
      <c r="F131" s="49" t="s">
        <v>7</v>
      </c>
      <c r="G131" s="50" t="s">
        <v>107</v>
      </c>
      <c r="H131" s="60">
        <v>1</v>
      </c>
      <c r="I131" s="61">
        <v>0</v>
      </c>
      <c r="J131" s="62">
        <f>ROUND(H131*I131,2)</f>
        <v>0</v>
      </c>
      <c r="K131" s="63">
        <v>0.20999999999999999</v>
      </c>
      <c r="L131" s="64">
        <f>ROUND(J131*1.21,2)</f>
        <v>0</v>
      </c>
      <c r="M131" s="13"/>
      <c r="N131" s="2"/>
      <c r="O131" s="2"/>
      <c r="P131" s="2"/>
      <c r="Q131" s="40">
        <f>IF(ISNUMBER(K131),IF(H131&gt;0,IF(I131&gt;0,J131,0),0),0)</f>
        <v>0</v>
      </c>
      <c r="R131" s="9">
        <f>IF(ISNUMBER(K131)=FALSE,J131,0)</f>
        <v>0</v>
      </c>
    </row>
    <row r="132">
      <c r="A132" s="10"/>
      <c r="B132" s="56" t="s">
        <v>76</v>
      </c>
      <c r="C132" s="1"/>
      <c r="D132" s="1"/>
      <c r="E132" s="57" t="s">
        <v>199</v>
      </c>
      <c r="F132" s="1"/>
      <c r="G132" s="1"/>
      <c r="H132" s="47"/>
      <c r="I132" s="1"/>
      <c r="J132" s="47"/>
      <c r="K132" s="1"/>
      <c r="L132" s="1"/>
      <c r="M132" s="13"/>
      <c r="N132" s="2"/>
      <c r="O132" s="2"/>
      <c r="P132" s="2"/>
      <c r="Q132" s="2"/>
    </row>
    <row r="133">
      <c r="A133" s="10"/>
      <c r="B133" s="56" t="s">
        <v>78</v>
      </c>
      <c r="C133" s="1"/>
      <c r="D133" s="1"/>
      <c r="E133" s="57" t="s">
        <v>79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>
      <c r="A134" s="10"/>
      <c r="B134" s="56" t="s">
        <v>80</v>
      </c>
      <c r="C134" s="1"/>
      <c r="D134" s="1"/>
      <c r="E134" s="57" t="s">
        <v>196</v>
      </c>
      <c r="F134" s="1"/>
      <c r="G134" s="1"/>
      <c r="H134" s="47"/>
      <c r="I134" s="1"/>
      <c r="J134" s="47"/>
      <c r="K134" s="1"/>
      <c r="L134" s="1"/>
      <c r="M134" s="13"/>
      <c r="N134" s="2"/>
      <c r="O134" s="2"/>
      <c r="P134" s="2"/>
      <c r="Q134" s="2"/>
    </row>
    <row r="135">
      <c r="A135" s="10"/>
      <c r="B135" s="56" t="s">
        <v>82</v>
      </c>
      <c r="C135" s="1"/>
      <c r="D135" s="1"/>
      <c r="E135" s="57" t="s">
        <v>83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 thickBot="1">
      <c r="A136" s="10"/>
      <c r="B136" s="58" t="s">
        <v>84</v>
      </c>
      <c r="C136" s="31"/>
      <c r="D136" s="31"/>
      <c r="E136" s="29"/>
      <c r="F136" s="31"/>
      <c r="G136" s="31"/>
      <c r="H136" s="59"/>
      <c r="I136" s="31"/>
      <c r="J136" s="59"/>
      <c r="K136" s="31"/>
      <c r="L136" s="31"/>
      <c r="M136" s="13"/>
      <c r="N136" s="2"/>
      <c r="O136" s="2"/>
      <c r="P136" s="2"/>
      <c r="Q136" s="2"/>
    </row>
    <row r="137" thickTop="1" thickBot="1" ht="25" customHeight="1">
      <c r="A137" s="10"/>
      <c r="B137" s="1"/>
      <c r="C137" s="65">
        <v>8</v>
      </c>
      <c r="D137" s="1"/>
      <c r="E137" s="65" t="s">
        <v>119</v>
      </c>
      <c r="F137" s="1"/>
      <c r="G137" s="66" t="s">
        <v>110</v>
      </c>
      <c r="H137" s="67">
        <f>J125+J131</f>
        <v>0</v>
      </c>
      <c r="I137" s="66" t="s">
        <v>111</v>
      </c>
      <c r="J137" s="68">
        <f>(L137-H137)</f>
        <v>0</v>
      </c>
      <c r="K137" s="66" t="s">
        <v>112</v>
      </c>
      <c r="L137" s="69">
        <f>ROUND((J125+J131)*1.21,2)</f>
        <v>0</v>
      </c>
      <c r="M137" s="13"/>
      <c r="N137" s="2"/>
      <c r="O137" s="2"/>
      <c r="P137" s="2"/>
      <c r="Q137" s="40">
        <f>0+Q125+Q131</f>
        <v>0</v>
      </c>
      <c r="R137" s="9">
        <f>0+R125+R131</f>
        <v>0</v>
      </c>
      <c r="S137" s="70">
        <f>Q137*(1+J137)+R137</f>
        <v>0</v>
      </c>
    </row>
    <row r="138" thickTop="1" thickBot="1" ht="25" customHeight="1">
      <c r="A138" s="10"/>
      <c r="B138" s="71"/>
      <c r="C138" s="71"/>
      <c r="D138" s="71"/>
      <c r="E138" s="71"/>
      <c r="F138" s="71"/>
      <c r="G138" s="72" t="s">
        <v>113</v>
      </c>
      <c r="H138" s="73">
        <f>0+J125+J131</f>
        <v>0</v>
      </c>
      <c r="I138" s="72" t="s">
        <v>114</v>
      </c>
      <c r="J138" s="74">
        <f>0+J137</f>
        <v>0</v>
      </c>
      <c r="K138" s="72" t="s">
        <v>115</v>
      </c>
      <c r="L138" s="75">
        <f>0+L137</f>
        <v>0</v>
      </c>
      <c r="M138" s="13"/>
      <c r="N138" s="2"/>
      <c r="O138" s="2"/>
      <c r="P138" s="2"/>
      <c r="Q138" s="2"/>
    </row>
    <row r="139" ht="40" customHeight="1">
      <c r="A139" s="10"/>
      <c r="B139" s="79" t="s">
        <v>201</v>
      </c>
      <c r="C139" s="1"/>
      <c r="D139" s="1"/>
      <c r="E139" s="1"/>
      <c r="F139" s="1"/>
      <c r="G139" s="1"/>
      <c r="H139" s="47"/>
      <c r="I139" s="1"/>
      <c r="J139" s="47"/>
      <c r="K139" s="1"/>
      <c r="L139" s="1"/>
      <c r="M139" s="13"/>
      <c r="N139" s="2"/>
      <c r="O139" s="2"/>
      <c r="P139" s="2"/>
      <c r="Q139" s="2"/>
    </row>
    <row r="140">
      <c r="A140" s="10"/>
      <c r="B140" s="48">
        <v>18</v>
      </c>
      <c r="C140" s="49" t="s">
        <v>202</v>
      </c>
      <c r="D140" s="49"/>
      <c r="E140" s="49" t="s">
        <v>203</v>
      </c>
      <c r="F140" s="49" t="s">
        <v>7</v>
      </c>
      <c r="G140" s="50" t="s">
        <v>107</v>
      </c>
      <c r="H140" s="51">
        <v>4</v>
      </c>
      <c r="I140" s="52">
        <v>0</v>
      </c>
      <c r="J140" s="53">
        <f>ROUND(H140*I140,2)</f>
        <v>0</v>
      </c>
      <c r="K140" s="54">
        <v>0.20999999999999999</v>
      </c>
      <c r="L140" s="55">
        <f>ROUND(J140*1.21,2)</f>
        <v>0</v>
      </c>
      <c r="M140" s="13"/>
      <c r="N140" s="2"/>
      <c r="O140" s="2"/>
      <c r="P140" s="2"/>
      <c r="Q140" s="40">
        <f>IF(ISNUMBER(K140),IF(H140&gt;0,IF(I140&gt;0,J140,0),0),0)</f>
        <v>0</v>
      </c>
      <c r="R140" s="9">
        <f>IF(ISNUMBER(K140)=FALSE,J140,0)</f>
        <v>0</v>
      </c>
    </row>
    <row r="141">
      <c r="A141" s="10"/>
      <c r="B141" s="56" t="s">
        <v>76</v>
      </c>
      <c r="C141" s="1"/>
      <c r="D141" s="1"/>
      <c r="E141" s="57" t="s">
        <v>204</v>
      </c>
      <c r="F141" s="1"/>
      <c r="G141" s="1"/>
      <c r="H141" s="47"/>
      <c r="I141" s="1"/>
      <c r="J141" s="47"/>
      <c r="K141" s="1"/>
      <c r="L141" s="1"/>
      <c r="M141" s="13"/>
      <c r="N141" s="2"/>
      <c r="O141" s="2"/>
      <c r="P141" s="2"/>
      <c r="Q141" s="2"/>
    </row>
    <row r="142">
      <c r="A142" s="10"/>
      <c r="B142" s="56" t="s">
        <v>78</v>
      </c>
      <c r="C142" s="1"/>
      <c r="D142" s="1"/>
      <c r="E142" s="57" t="s">
        <v>498</v>
      </c>
      <c r="F142" s="1"/>
      <c r="G142" s="1"/>
      <c r="H142" s="47"/>
      <c r="I142" s="1"/>
      <c r="J142" s="47"/>
      <c r="K142" s="1"/>
      <c r="L142" s="1"/>
      <c r="M142" s="13"/>
      <c r="N142" s="2"/>
      <c r="O142" s="2"/>
      <c r="P142" s="2"/>
      <c r="Q142" s="2"/>
    </row>
    <row r="143">
      <c r="A143" s="10"/>
      <c r="B143" s="56" t="s">
        <v>80</v>
      </c>
      <c r="C143" s="1"/>
      <c r="D143" s="1"/>
      <c r="E143" s="57" t="s">
        <v>206</v>
      </c>
      <c r="F143" s="1"/>
      <c r="G143" s="1"/>
      <c r="H143" s="47"/>
      <c r="I143" s="1"/>
      <c r="J143" s="47"/>
      <c r="K143" s="1"/>
      <c r="L143" s="1"/>
      <c r="M143" s="13"/>
      <c r="N143" s="2"/>
      <c r="O143" s="2"/>
      <c r="P143" s="2"/>
      <c r="Q143" s="2"/>
    </row>
    <row r="144">
      <c r="A144" s="10"/>
      <c r="B144" s="56" t="s">
        <v>82</v>
      </c>
      <c r="C144" s="1"/>
      <c r="D144" s="1"/>
      <c r="E144" s="57" t="s">
        <v>83</v>
      </c>
      <c r="F144" s="1"/>
      <c r="G144" s="1"/>
      <c r="H144" s="47"/>
      <c r="I144" s="1"/>
      <c r="J144" s="47"/>
      <c r="K144" s="1"/>
      <c r="L144" s="1"/>
      <c r="M144" s="13"/>
      <c r="N144" s="2"/>
      <c r="O144" s="2"/>
      <c r="P144" s="2"/>
      <c r="Q144" s="2"/>
    </row>
    <row r="145" thickBot="1">
      <c r="A145" s="10"/>
      <c r="B145" s="58" t="s">
        <v>84</v>
      </c>
      <c r="C145" s="31"/>
      <c r="D145" s="31"/>
      <c r="E145" s="29"/>
      <c r="F145" s="31"/>
      <c r="G145" s="31"/>
      <c r="H145" s="59"/>
      <c r="I145" s="31"/>
      <c r="J145" s="59"/>
      <c r="K145" s="31"/>
      <c r="L145" s="31"/>
      <c r="M145" s="13"/>
      <c r="N145" s="2"/>
      <c r="O145" s="2"/>
      <c r="P145" s="2"/>
      <c r="Q145" s="2"/>
    </row>
    <row r="146" thickTop="1">
      <c r="A146" s="10"/>
      <c r="B146" s="48">
        <v>19</v>
      </c>
      <c r="C146" s="49" t="s">
        <v>207</v>
      </c>
      <c r="D146" s="49"/>
      <c r="E146" s="49" t="s">
        <v>208</v>
      </c>
      <c r="F146" s="49" t="s">
        <v>7</v>
      </c>
      <c r="G146" s="50" t="s">
        <v>107</v>
      </c>
      <c r="H146" s="60">
        <v>4</v>
      </c>
      <c r="I146" s="61">
        <v>0</v>
      </c>
      <c r="J146" s="62">
        <f>ROUND(H146*I146,2)</f>
        <v>0</v>
      </c>
      <c r="K146" s="63">
        <v>0.20999999999999999</v>
      </c>
      <c r="L146" s="64">
        <f>ROUND(J146*1.21,2)</f>
        <v>0</v>
      </c>
      <c r="M146" s="13"/>
      <c r="N146" s="2"/>
      <c r="O146" s="2"/>
      <c r="P146" s="2"/>
      <c r="Q146" s="40">
        <f>IF(ISNUMBER(K146),IF(H146&gt;0,IF(I146&gt;0,J146,0),0),0)</f>
        <v>0</v>
      </c>
      <c r="R146" s="9">
        <f>IF(ISNUMBER(K146)=FALSE,J146,0)</f>
        <v>0</v>
      </c>
    </row>
    <row r="147">
      <c r="A147" s="10"/>
      <c r="B147" s="56" t="s">
        <v>76</v>
      </c>
      <c r="C147" s="1"/>
      <c r="D147" s="1"/>
      <c r="E147" s="57" t="s">
        <v>209</v>
      </c>
      <c r="F147" s="1"/>
      <c r="G147" s="1"/>
      <c r="H147" s="47"/>
      <c r="I147" s="1"/>
      <c r="J147" s="47"/>
      <c r="K147" s="1"/>
      <c r="L147" s="1"/>
      <c r="M147" s="13"/>
      <c r="N147" s="2"/>
      <c r="O147" s="2"/>
      <c r="P147" s="2"/>
      <c r="Q147" s="2"/>
    </row>
    <row r="148">
      <c r="A148" s="10"/>
      <c r="B148" s="56" t="s">
        <v>78</v>
      </c>
      <c r="C148" s="1"/>
      <c r="D148" s="1"/>
      <c r="E148" s="57" t="s">
        <v>499</v>
      </c>
      <c r="F148" s="1"/>
      <c r="G148" s="1"/>
      <c r="H148" s="47"/>
      <c r="I148" s="1"/>
      <c r="J148" s="47"/>
      <c r="K148" s="1"/>
      <c r="L148" s="1"/>
      <c r="M148" s="13"/>
      <c r="N148" s="2"/>
      <c r="O148" s="2"/>
      <c r="P148" s="2"/>
      <c r="Q148" s="2"/>
    </row>
    <row r="149">
      <c r="A149" s="10"/>
      <c r="B149" s="56" t="s">
        <v>80</v>
      </c>
      <c r="C149" s="1"/>
      <c r="D149" s="1"/>
      <c r="E149" s="57" t="s">
        <v>206</v>
      </c>
      <c r="F149" s="1"/>
      <c r="G149" s="1"/>
      <c r="H149" s="47"/>
      <c r="I149" s="1"/>
      <c r="J149" s="47"/>
      <c r="K149" s="1"/>
      <c r="L149" s="1"/>
      <c r="M149" s="13"/>
      <c r="N149" s="2"/>
      <c r="O149" s="2"/>
      <c r="P149" s="2"/>
      <c r="Q149" s="2"/>
    </row>
    <row r="150">
      <c r="A150" s="10"/>
      <c r="B150" s="56" t="s">
        <v>82</v>
      </c>
      <c r="C150" s="1"/>
      <c r="D150" s="1"/>
      <c r="E150" s="57" t="s">
        <v>83</v>
      </c>
      <c r="F150" s="1"/>
      <c r="G150" s="1"/>
      <c r="H150" s="47"/>
      <c r="I150" s="1"/>
      <c r="J150" s="47"/>
      <c r="K150" s="1"/>
      <c r="L150" s="1"/>
      <c r="M150" s="13"/>
      <c r="N150" s="2"/>
      <c r="O150" s="2"/>
      <c r="P150" s="2"/>
      <c r="Q150" s="2"/>
    </row>
    <row r="151" thickBot="1">
      <c r="A151" s="10"/>
      <c r="B151" s="58" t="s">
        <v>84</v>
      </c>
      <c r="C151" s="31"/>
      <c r="D151" s="31"/>
      <c r="E151" s="29"/>
      <c r="F151" s="31"/>
      <c r="G151" s="31"/>
      <c r="H151" s="59"/>
      <c r="I151" s="31"/>
      <c r="J151" s="59"/>
      <c r="K151" s="31"/>
      <c r="L151" s="31"/>
      <c r="M151" s="13"/>
      <c r="N151" s="2"/>
      <c r="O151" s="2"/>
      <c r="P151" s="2"/>
      <c r="Q151" s="2"/>
    </row>
    <row r="152" thickTop="1">
      <c r="A152" s="10"/>
      <c r="B152" s="48">
        <v>20</v>
      </c>
      <c r="C152" s="49" t="s">
        <v>211</v>
      </c>
      <c r="D152" s="49"/>
      <c r="E152" s="49" t="s">
        <v>212</v>
      </c>
      <c r="F152" s="49" t="s">
        <v>7</v>
      </c>
      <c r="G152" s="50" t="s">
        <v>163</v>
      </c>
      <c r="H152" s="60">
        <v>23.5</v>
      </c>
      <c r="I152" s="61">
        <v>0</v>
      </c>
      <c r="J152" s="62">
        <f>ROUND(H152*I152,2)</f>
        <v>0</v>
      </c>
      <c r="K152" s="63">
        <v>0.20999999999999999</v>
      </c>
      <c r="L152" s="64">
        <f>ROUND(J152*1.21,2)</f>
        <v>0</v>
      </c>
      <c r="M152" s="13"/>
      <c r="N152" s="2"/>
      <c r="O152" s="2"/>
      <c r="P152" s="2"/>
      <c r="Q152" s="40">
        <f>IF(ISNUMBER(K152),IF(H152&gt;0,IF(I152&gt;0,J152,0),0),0)</f>
        <v>0</v>
      </c>
      <c r="R152" s="9">
        <f>IF(ISNUMBER(K152)=FALSE,J152,0)</f>
        <v>0</v>
      </c>
    </row>
    <row r="153">
      <c r="A153" s="10"/>
      <c r="B153" s="56" t="s">
        <v>76</v>
      </c>
      <c r="C153" s="1"/>
      <c r="D153" s="1"/>
      <c r="E153" s="57" t="s">
        <v>213</v>
      </c>
      <c r="F153" s="1"/>
      <c r="G153" s="1"/>
      <c r="H153" s="47"/>
      <c r="I153" s="1"/>
      <c r="J153" s="47"/>
      <c r="K153" s="1"/>
      <c r="L153" s="1"/>
      <c r="M153" s="13"/>
      <c r="N153" s="2"/>
      <c r="O153" s="2"/>
      <c r="P153" s="2"/>
      <c r="Q153" s="2"/>
    </row>
    <row r="154">
      <c r="A154" s="10"/>
      <c r="B154" s="56" t="s">
        <v>78</v>
      </c>
      <c r="C154" s="1"/>
      <c r="D154" s="1"/>
      <c r="E154" s="57" t="s">
        <v>500</v>
      </c>
      <c r="F154" s="1"/>
      <c r="G154" s="1"/>
      <c r="H154" s="47"/>
      <c r="I154" s="1"/>
      <c r="J154" s="47"/>
      <c r="K154" s="1"/>
      <c r="L154" s="1"/>
      <c r="M154" s="13"/>
      <c r="N154" s="2"/>
      <c r="O154" s="2"/>
      <c r="P154" s="2"/>
      <c r="Q154" s="2"/>
    </row>
    <row r="155">
      <c r="A155" s="10"/>
      <c r="B155" s="56" t="s">
        <v>80</v>
      </c>
      <c r="C155" s="1"/>
      <c r="D155" s="1"/>
      <c r="E155" s="57" t="s">
        <v>215</v>
      </c>
      <c r="F155" s="1"/>
      <c r="G155" s="1"/>
      <c r="H155" s="47"/>
      <c r="I155" s="1"/>
      <c r="J155" s="47"/>
      <c r="K155" s="1"/>
      <c r="L155" s="1"/>
      <c r="M155" s="13"/>
      <c r="N155" s="2"/>
      <c r="O155" s="2"/>
      <c r="P155" s="2"/>
      <c r="Q155" s="2"/>
    </row>
    <row r="156">
      <c r="A156" s="10"/>
      <c r="B156" s="56" t="s">
        <v>82</v>
      </c>
      <c r="C156" s="1"/>
      <c r="D156" s="1"/>
      <c r="E156" s="57" t="s">
        <v>83</v>
      </c>
      <c r="F156" s="1"/>
      <c r="G156" s="1"/>
      <c r="H156" s="47"/>
      <c r="I156" s="1"/>
      <c r="J156" s="47"/>
      <c r="K156" s="1"/>
      <c r="L156" s="1"/>
      <c r="M156" s="13"/>
      <c r="N156" s="2"/>
      <c r="O156" s="2"/>
      <c r="P156" s="2"/>
      <c r="Q156" s="2"/>
    </row>
    <row r="157" thickBot="1">
      <c r="A157" s="10"/>
      <c r="B157" s="58" t="s">
        <v>84</v>
      </c>
      <c r="C157" s="31"/>
      <c r="D157" s="31"/>
      <c r="E157" s="29"/>
      <c r="F157" s="31"/>
      <c r="G157" s="31"/>
      <c r="H157" s="59"/>
      <c r="I157" s="31"/>
      <c r="J157" s="59"/>
      <c r="K157" s="31"/>
      <c r="L157" s="31"/>
      <c r="M157" s="13"/>
      <c r="N157" s="2"/>
      <c r="O157" s="2"/>
      <c r="P157" s="2"/>
      <c r="Q157" s="2"/>
    </row>
    <row r="158" thickTop="1">
      <c r="A158" s="10"/>
      <c r="B158" s="48">
        <v>21</v>
      </c>
      <c r="C158" s="49" t="s">
        <v>501</v>
      </c>
      <c r="D158" s="49"/>
      <c r="E158" s="49" t="s">
        <v>502</v>
      </c>
      <c r="F158" s="49" t="s">
        <v>7</v>
      </c>
      <c r="G158" s="50" t="s">
        <v>163</v>
      </c>
      <c r="H158" s="60">
        <v>4</v>
      </c>
      <c r="I158" s="61">
        <v>0</v>
      </c>
      <c r="J158" s="62">
        <f>ROUND(H158*I158,2)</f>
        <v>0</v>
      </c>
      <c r="K158" s="63">
        <v>0.20999999999999999</v>
      </c>
      <c r="L158" s="64">
        <f>ROUND(J158*1.21,2)</f>
        <v>0</v>
      </c>
      <c r="M158" s="13"/>
      <c r="N158" s="2"/>
      <c r="O158" s="2"/>
      <c r="P158" s="2"/>
      <c r="Q158" s="40">
        <f>IF(ISNUMBER(K158),IF(H158&gt;0,IF(I158&gt;0,J158,0),0),0)</f>
        <v>0</v>
      </c>
      <c r="R158" s="9">
        <f>IF(ISNUMBER(K158)=FALSE,J158,0)</f>
        <v>0</v>
      </c>
    </row>
    <row r="159">
      <c r="A159" s="10"/>
      <c r="B159" s="56" t="s">
        <v>76</v>
      </c>
      <c r="C159" s="1"/>
      <c r="D159" s="1"/>
      <c r="E159" s="57" t="s">
        <v>503</v>
      </c>
      <c r="F159" s="1"/>
      <c r="G159" s="1"/>
      <c r="H159" s="47"/>
      <c r="I159" s="1"/>
      <c r="J159" s="47"/>
      <c r="K159" s="1"/>
      <c r="L159" s="1"/>
      <c r="M159" s="13"/>
      <c r="N159" s="2"/>
      <c r="O159" s="2"/>
      <c r="P159" s="2"/>
      <c r="Q159" s="2"/>
    </row>
    <row r="160">
      <c r="A160" s="10"/>
      <c r="B160" s="56" t="s">
        <v>78</v>
      </c>
      <c r="C160" s="1"/>
      <c r="D160" s="1"/>
      <c r="E160" s="57" t="s">
        <v>504</v>
      </c>
      <c r="F160" s="1"/>
      <c r="G160" s="1"/>
      <c r="H160" s="47"/>
      <c r="I160" s="1"/>
      <c r="J160" s="47"/>
      <c r="K160" s="1"/>
      <c r="L160" s="1"/>
      <c r="M160" s="13"/>
      <c r="N160" s="2"/>
      <c r="O160" s="2"/>
      <c r="P160" s="2"/>
      <c r="Q160" s="2"/>
    </row>
    <row r="161">
      <c r="A161" s="10"/>
      <c r="B161" s="56" t="s">
        <v>80</v>
      </c>
      <c r="C161" s="1"/>
      <c r="D161" s="1"/>
      <c r="E161" s="57" t="s">
        <v>505</v>
      </c>
      <c r="F161" s="1"/>
      <c r="G161" s="1"/>
      <c r="H161" s="47"/>
      <c r="I161" s="1"/>
      <c r="J161" s="47"/>
      <c r="K161" s="1"/>
      <c r="L161" s="1"/>
      <c r="M161" s="13"/>
      <c r="N161" s="2"/>
      <c r="O161" s="2"/>
      <c r="P161" s="2"/>
      <c r="Q161" s="2"/>
    </row>
    <row r="162">
      <c r="A162" s="10"/>
      <c r="B162" s="56" t="s">
        <v>82</v>
      </c>
      <c r="C162" s="1"/>
      <c r="D162" s="1"/>
      <c r="E162" s="57" t="s">
        <v>83</v>
      </c>
      <c r="F162" s="1"/>
      <c r="G162" s="1"/>
      <c r="H162" s="47"/>
      <c r="I162" s="1"/>
      <c r="J162" s="47"/>
      <c r="K162" s="1"/>
      <c r="L162" s="1"/>
      <c r="M162" s="13"/>
      <c r="N162" s="2"/>
      <c r="O162" s="2"/>
      <c r="P162" s="2"/>
      <c r="Q162" s="2"/>
    </row>
    <row r="163" thickBot="1">
      <c r="A163" s="10"/>
      <c r="B163" s="58" t="s">
        <v>84</v>
      </c>
      <c r="C163" s="31"/>
      <c r="D163" s="31"/>
      <c r="E163" s="29"/>
      <c r="F163" s="31"/>
      <c r="G163" s="31"/>
      <c r="H163" s="59"/>
      <c r="I163" s="31"/>
      <c r="J163" s="59"/>
      <c r="K163" s="31"/>
      <c r="L163" s="31"/>
      <c r="M163" s="13"/>
      <c r="N163" s="2"/>
      <c r="O163" s="2"/>
      <c r="P163" s="2"/>
      <c r="Q163" s="2"/>
    </row>
    <row r="164" thickTop="1" thickBot="1" ht="25" customHeight="1">
      <c r="A164" s="10"/>
      <c r="B164" s="1"/>
      <c r="C164" s="65">
        <v>9</v>
      </c>
      <c r="D164" s="1"/>
      <c r="E164" s="65" t="s">
        <v>120</v>
      </c>
      <c r="F164" s="1"/>
      <c r="G164" s="66" t="s">
        <v>110</v>
      </c>
      <c r="H164" s="67">
        <f>J140+J146+J152+J158</f>
        <v>0</v>
      </c>
      <c r="I164" s="66" t="s">
        <v>111</v>
      </c>
      <c r="J164" s="68">
        <f>(L164-H164)</f>
        <v>0</v>
      </c>
      <c r="K164" s="66" t="s">
        <v>112</v>
      </c>
      <c r="L164" s="69">
        <f>ROUND((J140+J146+J152+J158)*1.21,2)</f>
        <v>0</v>
      </c>
      <c r="M164" s="13"/>
      <c r="N164" s="2"/>
      <c r="O164" s="2"/>
      <c r="P164" s="2"/>
      <c r="Q164" s="40">
        <f>0+Q140+Q146+Q152+Q158</f>
        <v>0</v>
      </c>
      <c r="R164" s="9">
        <f>0+R140+R146+R152+R158</f>
        <v>0</v>
      </c>
      <c r="S164" s="70">
        <f>Q164*(1+J164)+R164</f>
        <v>0</v>
      </c>
    </row>
    <row r="165" thickTop="1" thickBot="1" ht="25" customHeight="1">
      <c r="A165" s="10"/>
      <c r="B165" s="71"/>
      <c r="C165" s="71"/>
      <c r="D165" s="71"/>
      <c r="E165" s="71"/>
      <c r="F165" s="71"/>
      <c r="G165" s="72" t="s">
        <v>113</v>
      </c>
      <c r="H165" s="73">
        <f>0+J140+J146+J152+J158</f>
        <v>0</v>
      </c>
      <c r="I165" s="72" t="s">
        <v>114</v>
      </c>
      <c r="J165" s="74">
        <f>0+J164</f>
        <v>0</v>
      </c>
      <c r="K165" s="72" t="s">
        <v>115</v>
      </c>
      <c r="L165" s="75">
        <f>0+L164</f>
        <v>0</v>
      </c>
      <c r="M165" s="13"/>
      <c r="N165" s="2"/>
      <c r="O165" s="2"/>
      <c r="P165" s="2"/>
      <c r="Q165" s="2"/>
    </row>
    <row r="166">
      <c r="A166" s="14"/>
      <c r="B166" s="4"/>
      <c r="C166" s="4"/>
      <c r="D166" s="4"/>
      <c r="E166" s="4"/>
      <c r="F166" s="4"/>
      <c r="G166" s="4"/>
      <c r="H166" s="76"/>
      <c r="I166" s="4"/>
      <c r="J166" s="76"/>
      <c r="K166" s="4"/>
      <c r="L166" s="4"/>
      <c r="M166" s="15"/>
      <c r="N166" s="2"/>
      <c r="O166" s="2"/>
      <c r="P166" s="2"/>
      <c r="Q166" s="2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2"/>
      <c r="O167" s="2"/>
      <c r="P167" s="2"/>
      <c r="Q167" s="2"/>
    </row>
  </sheetData>
  <mergeCells count="126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2:D32"/>
    <mergeCell ref="B33:D33"/>
    <mergeCell ref="B34:D34"/>
    <mergeCell ref="B21:D21"/>
    <mergeCell ref="B22:D22"/>
    <mergeCell ref="B23:D23"/>
    <mergeCell ref="B63:D63"/>
    <mergeCell ref="B64:D64"/>
    <mergeCell ref="B65:D65"/>
    <mergeCell ref="B66:D66"/>
    <mergeCell ref="B67:D67"/>
    <mergeCell ref="B69:D69"/>
    <mergeCell ref="B70:D70"/>
    <mergeCell ref="B71:D71"/>
    <mergeCell ref="B72:D72"/>
    <mergeCell ref="B73:D73"/>
    <mergeCell ref="B75:D75"/>
    <mergeCell ref="B76:D76"/>
    <mergeCell ref="B77:D77"/>
    <mergeCell ref="B78:D78"/>
    <mergeCell ref="B79:D79"/>
    <mergeCell ref="B81:D81"/>
    <mergeCell ref="B82:D82"/>
    <mergeCell ref="B83:D83"/>
    <mergeCell ref="B84:D84"/>
    <mergeCell ref="B85:D85"/>
    <mergeCell ref="B36:D36"/>
    <mergeCell ref="B37:D37"/>
    <mergeCell ref="B38:D38"/>
    <mergeCell ref="B39:D39"/>
    <mergeCell ref="B40:D40"/>
    <mergeCell ref="B42:D42"/>
    <mergeCell ref="B43:D43"/>
    <mergeCell ref="B44:D44"/>
    <mergeCell ref="B45:D45"/>
    <mergeCell ref="B46:D46"/>
    <mergeCell ref="B48:D48"/>
    <mergeCell ref="B49:D49"/>
    <mergeCell ref="B50:D50"/>
    <mergeCell ref="B51:D51"/>
    <mergeCell ref="B52:D52"/>
    <mergeCell ref="B57:D57"/>
    <mergeCell ref="B58:D58"/>
    <mergeCell ref="B59:D59"/>
    <mergeCell ref="B60:D60"/>
    <mergeCell ref="B61:D61"/>
    <mergeCell ref="B55:L55"/>
    <mergeCell ref="B87:D87"/>
    <mergeCell ref="B88:D88"/>
    <mergeCell ref="B89:D89"/>
    <mergeCell ref="B90:D90"/>
    <mergeCell ref="B91:D91"/>
    <mergeCell ref="B93:D93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1:D121"/>
    <mergeCell ref="B124:L124"/>
    <mergeCell ref="B126:D126"/>
    <mergeCell ref="B127:D127"/>
    <mergeCell ref="B128:D128"/>
    <mergeCell ref="B129:D129"/>
    <mergeCell ref="B130:D130"/>
    <mergeCell ref="B132:D132"/>
    <mergeCell ref="B133:D133"/>
    <mergeCell ref="B134:D134"/>
    <mergeCell ref="B135:D135"/>
    <mergeCell ref="B136:D136"/>
    <mergeCell ref="B141:D141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3:D163"/>
    <mergeCell ref="B139:L13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IV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0+(H42+H51+H66+H129+H138)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0+H43+H52+H67+H130+H139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506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ROUND(0+((H42+H51+H66+H129+H138)*1.21),2)</f>
        <v>0</v>
      </c>
      <c r="K11" s="1"/>
      <c r="L11" s="1"/>
      <c r="M11" s="13"/>
      <c r="N11" s="2"/>
      <c r="O11" s="2"/>
      <c r="P11" s="2"/>
      <c r="Q11" s="40">
        <f>IF(SUM(K20:K24)&gt;0,ROUND(SUM(S20:S24)/SUM(K20:K24)-1,8),0)</f>
        <v>0</v>
      </c>
      <c r="R11" s="9">
        <f>AVERAGE(J42,J51,J66,J129,J138)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1</v>
      </c>
      <c r="C20" s="1"/>
      <c r="D20" s="1"/>
      <c r="E20" s="44" t="s">
        <v>118</v>
      </c>
      <c r="F20" s="1"/>
      <c r="G20" s="1"/>
      <c r="H20" s="1"/>
      <c r="I20" s="1"/>
      <c r="J20" s="1"/>
      <c r="K20" s="45">
        <f>0+J30+J36</f>
        <v>0</v>
      </c>
      <c r="L20" s="45">
        <f>0+L42</f>
        <v>0</v>
      </c>
      <c r="M20" s="13"/>
      <c r="N20" s="2"/>
      <c r="O20" s="2"/>
      <c r="P20" s="2"/>
      <c r="Q20" s="2"/>
      <c r="S20" s="9">
        <f>S42</f>
        <v>0</v>
      </c>
    </row>
    <row r="21">
      <c r="A21" s="10"/>
      <c r="B21" s="43">
        <v>2</v>
      </c>
      <c r="C21" s="1"/>
      <c r="D21" s="1"/>
      <c r="E21" s="44" t="s">
        <v>222</v>
      </c>
      <c r="F21" s="1"/>
      <c r="G21" s="1"/>
      <c r="H21" s="1"/>
      <c r="I21" s="1"/>
      <c r="J21" s="1"/>
      <c r="K21" s="45">
        <f>0+J45</f>
        <v>0</v>
      </c>
      <c r="L21" s="45">
        <f>0+L51</f>
        <v>0</v>
      </c>
      <c r="M21" s="13"/>
      <c r="N21" s="2"/>
      <c r="O21" s="2"/>
      <c r="P21" s="2"/>
      <c r="Q21" s="2"/>
      <c r="S21" s="9">
        <f>S51</f>
        <v>0</v>
      </c>
    </row>
    <row r="22">
      <c r="A22" s="10"/>
      <c r="B22" s="43">
        <v>4</v>
      </c>
      <c r="C22" s="1"/>
      <c r="D22" s="1"/>
      <c r="E22" s="44" t="s">
        <v>223</v>
      </c>
      <c r="F22" s="1"/>
      <c r="G22" s="1"/>
      <c r="H22" s="1"/>
      <c r="I22" s="1"/>
      <c r="J22" s="1"/>
      <c r="K22" s="45">
        <f>0+J54+J60</f>
        <v>0</v>
      </c>
      <c r="L22" s="45">
        <f>0+L66</f>
        <v>0</v>
      </c>
      <c r="M22" s="13"/>
      <c r="N22" s="2"/>
      <c r="O22" s="2"/>
      <c r="P22" s="2"/>
      <c r="Q22" s="2"/>
      <c r="S22" s="9">
        <f>S66</f>
        <v>0</v>
      </c>
    </row>
    <row r="23">
      <c r="A23" s="10"/>
      <c r="B23" s="43">
        <v>5</v>
      </c>
      <c r="C23" s="1"/>
      <c r="D23" s="1"/>
      <c r="E23" s="44" t="s">
        <v>224</v>
      </c>
      <c r="F23" s="1"/>
      <c r="G23" s="1"/>
      <c r="H23" s="1"/>
      <c r="I23" s="1"/>
      <c r="J23" s="1"/>
      <c r="K23" s="45">
        <f>0+J69+J75+J81+J87+J93+J99+J105+J111+J117+J123</f>
        <v>0</v>
      </c>
      <c r="L23" s="45">
        <f>0+L129</f>
        <v>0</v>
      </c>
      <c r="M23" s="13"/>
      <c r="N23" s="2"/>
      <c r="O23" s="2"/>
      <c r="P23" s="2"/>
      <c r="Q23" s="2"/>
      <c r="S23" s="9">
        <f>S129</f>
        <v>0</v>
      </c>
    </row>
    <row r="24">
      <c r="A24" s="10"/>
      <c r="B24" s="43">
        <v>9</v>
      </c>
      <c r="C24" s="1"/>
      <c r="D24" s="1"/>
      <c r="E24" s="44" t="s">
        <v>120</v>
      </c>
      <c r="F24" s="1"/>
      <c r="G24" s="1"/>
      <c r="H24" s="1"/>
      <c r="I24" s="1"/>
      <c r="J24" s="1"/>
      <c r="K24" s="45">
        <f>0+J132</f>
        <v>0</v>
      </c>
      <c r="L24" s="45">
        <f>0+L138</f>
        <v>0</v>
      </c>
      <c r="M24" s="13"/>
      <c r="N24" s="2"/>
      <c r="O24" s="2"/>
      <c r="P24" s="2"/>
      <c r="Q24" s="2"/>
      <c r="S24" s="9">
        <f>S138</f>
        <v>0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5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10"/>
      <c r="B28" s="41" t="s">
        <v>65</v>
      </c>
      <c r="C28" s="41" t="s">
        <v>61</v>
      </c>
      <c r="D28" s="41" t="s">
        <v>66</v>
      </c>
      <c r="E28" s="41" t="s">
        <v>62</v>
      </c>
      <c r="F28" s="41" t="s">
        <v>67</v>
      </c>
      <c r="G28" s="42" t="s">
        <v>68</v>
      </c>
      <c r="H28" s="23" t="s">
        <v>69</v>
      </c>
      <c r="I28" s="23" t="s">
        <v>70</v>
      </c>
      <c r="J28" s="23" t="s">
        <v>17</v>
      </c>
      <c r="K28" s="42" t="s">
        <v>71</v>
      </c>
      <c r="L28" s="23" t="s">
        <v>18</v>
      </c>
      <c r="M28" s="78"/>
      <c r="N28" s="2"/>
      <c r="O28" s="2"/>
      <c r="P28" s="2"/>
      <c r="Q28" s="2"/>
    </row>
    <row r="29" ht="40" customHeight="1">
      <c r="A29" s="10"/>
      <c r="B29" s="46" t="s">
        <v>141</v>
      </c>
      <c r="C29" s="1"/>
      <c r="D29" s="1"/>
      <c r="E29" s="1"/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48">
        <v>1</v>
      </c>
      <c r="C30" s="49" t="s">
        <v>225</v>
      </c>
      <c r="D30" s="49" t="s">
        <v>123</v>
      </c>
      <c r="E30" s="49" t="s">
        <v>226</v>
      </c>
      <c r="F30" s="49" t="s">
        <v>7</v>
      </c>
      <c r="G30" s="50" t="s">
        <v>227</v>
      </c>
      <c r="H30" s="51">
        <v>356.60000000000002</v>
      </c>
      <c r="I30" s="52">
        <v>0</v>
      </c>
      <c r="J30" s="53">
        <f>ROUND(H30*I30,2)</f>
        <v>0</v>
      </c>
      <c r="K30" s="54">
        <v>0.20999999999999999</v>
      </c>
      <c r="L30" s="55">
        <f>ROUND(J30*1.21,2)</f>
        <v>0</v>
      </c>
      <c r="M30" s="13"/>
      <c r="N30" s="2"/>
      <c r="O30" s="2"/>
      <c r="P30" s="2"/>
      <c r="Q30" s="40">
        <f>IF(ISNUMBER(K30),IF(H30&gt;0,IF(I30&gt;0,J30,0),0),0)</f>
        <v>0</v>
      </c>
      <c r="R30" s="9">
        <f>IF(ISNUMBER(K30)=FALSE,J30,0)</f>
        <v>0</v>
      </c>
    </row>
    <row r="31">
      <c r="A31" s="10"/>
      <c r="B31" s="56" t="s">
        <v>76</v>
      </c>
      <c r="C31" s="1"/>
      <c r="D31" s="1"/>
      <c r="E31" s="57" t="s">
        <v>7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78</v>
      </c>
      <c r="C32" s="1"/>
      <c r="D32" s="1"/>
      <c r="E32" s="57" t="s">
        <v>507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80</v>
      </c>
      <c r="C33" s="1"/>
      <c r="D33" s="1"/>
      <c r="E33" s="57" t="s">
        <v>229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82</v>
      </c>
      <c r="C34" s="1"/>
      <c r="D34" s="1"/>
      <c r="E34" s="57" t="s">
        <v>83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 thickBot="1">
      <c r="A35" s="10"/>
      <c r="B35" s="58" t="s">
        <v>84</v>
      </c>
      <c r="C35" s="31"/>
      <c r="D35" s="31"/>
      <c r="E35" s="29"/>
      <c r="F35" s="31"/>
      <c r="G35" s="31"/>
      <c r="H35" s="59"/>
      <c r="I35" s="31"/>
      <c r="J35" s="59"/>
      <c r="K35" s="31"/>
      <c r="L35" s="31"/>
      <c r="M35" s="13"/>
      <c r="N35" s="2"/>
      <c r="O35" s="2"/>
      <c r="P35" s="2"/>
      <c r="Q35" s="2"/>
    </row>
    <row r="36" thickTop="1">
      <c r="A36" s="10"/>
      <c r="B36" s="48">
        <v>2</v>
      </c>
      <c r="C36" s="49" t="s">
        <v>225</v>
      </c>
      <c r="D36" s="49" t="s">
        <v>129</v>
      </c>
      <c r="E36" s="49" t="s">
        <v>226</v>
      </c>
      <c r="F36" s="49" t="s">
        <v>7</v>
      </c>
      <c r="G36" s="50" t="s">
        <v>227</v>
      </c>
      <c r="H36" s="60">
        <v>314.60000000000002</v>
      </c>
      <c r="I36" s="61">
        <v>0</v>
      </c>
      <c r="J36" s="62">
        <f>ROUND(H36*I36,2)</f>
        <v>0</v>
      </c>
      <c r="K36" s="63">
        <v>0.20999999999999999</v>
      </c>
      <c r="L36" s="64">
        <f>ROUND(J36*1.21,2)</f>
        <v>0</v>
      </c>
      <c r="M36" s="13"/>
      <c r="N36" s="2"/>
      <c r="O36" s="2"/>
      <c r="P36" s="2"/>
      <c r="Q36" s="40">
        <f>IF(ISNUMBER(K36),IF(H36&gt;0,IF(I36&gt;0,J36,0),0),0)</f>
        <v>0</v>
      </c>
      <c r="R36" s="9">
        <f>IF(ISNUMBER(K36)=FALSE,J36,0)</f>
        <v>0</v>
      </c>
    </row>
    <row r="37">
      <c r="A37" s="10"/>
      <c r="B37" s="56" t="s">
        <v>76</v>
      </c>
      <c r="C37" s="1"/>
      <c r="D37" s="1"/>
      <c r="E37" s="57" t="s">
        <v>230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78</v>
      </c>
      <c r="C38" s="1"/>
      <c r="D38" s="1"/>
      <c r="E38" s="57" t="s">
        <v>508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80</v>
      </c>
      <c r="C39" s="1"/>
      <c r="D39" s="1"/>
      <c r="E39" s="57" t="s">
        <v>229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82</v>
      </c>
      <c r="C40" s="1"/>
      <c r="D40" s="1"/>
      <c r="E40" s="57" t="s">
        <v>83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 thickBot="1">
      <c r="A41" s="10"/>
      <c r="B41" s="58" t="s">
        <v>84</v>
      </c>
      <c r="C41" s="31"/>
      <c r="D41" s="31"/>
      <c r="E41" s="29"/>
      <c r="F41" s="31"/>
      <c r="G41" s="31"/>
      <c r="H41" s="59"/>
      <c r="I41" s="31"/>
      <c r="J41" s="59"/>
      <c r="K41" s="31"/>
      <c r="L41" s="31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5">
        <v>1</v>
      </c>
      <c r="D42" s="1"/>
      <c r="E42" s="65" t="s">
        <v>118</v>
      </c>
      <c r="F42" s="1"/>
      <c r="G42" s="66" t="s">
        <v>110</v>
      </c>
      <c r="H42" s="67">
        <f>J30+J36</f>
        <v>0</v>
      </c>
      <c r="I42" s="66" t="s">
        <v>111</v>
      </c>
      <c r="J42" s="68">
        <f>(L42-H42)</f>
        <v>0</v>
      </c>
      <c r="K42" s="66" t="s">
        <v>112</v>
      </c>
      <c r="L42" s="69">
        <f>ROUND((J30+J36)*1.21,2)</f>
        <v>0</v>
      </c>
      <c r="M42" s="13"/>
      <c r="N42" s="2"/>
      <c r="O42" s="2"/>
      <c r="P42" s="2"/>
      <c r="Q42" s="40">
        <f>0+Q30+Q36</f>
        <v>0</v>
      </c>
      <c r="R42" s="9">
        <f>0+R30+R36</f>
        <v>0</v>
      </c>
      <c r="S42" s="70">
        <f>Q42*(1+J42)+R42</f>
        <v>0</v>
      </c>
    </row>
    <row r="43" thickTop="1" thickBot="1" ht="25" customHeight="1">
      <c r="A43" s="10"/>
      <c r="B43" s="71"/>
      <c r="C43" s="71"/>
      <c r="D43" s="71"/>
      <c r="E43" s="71"/>
      <c r="F43" s="71"/>
      <c r="G43" s="72" t="s">
        <v>113</v>
      </c>
      <c r="H43" s="73">
        <f>0+J30+J36</f>
        <v>0</v>
      </c>
      <c r="I43" s="72" t="s">
        <v>114</v>
      </c>
      <c r="J43" s="74">
        <f>0+J42</f>
        <v>0</v>
      </c>
      <c r="K43" s="72" t="s">
        <v>115</v>
      </c>
      <c r="L43" s="75">
        <f>0+L42</f>
        <v>0</v>
      </c>
      <c r="M43" s="13"/>
      <c r="N43" s="2"/>
      <c r="O43" s="2"/>
      <c r="P43" s="2"/>
      <c r="Q43" s="2"/>
    </row>
    <row r="44" ht="40" customHeight="1">
      <c r="A44" s="10"/>
      <c r="B44" s="79" t="s">
        <v>232</v>
      </c>
      <c r="C44" s="1"/>
      <c r="D44" s="1"/>
      <c r="E44" s="1"/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48">
        <v>3</v>
      </c>
      <c r="C45" s="49" t="s">
        <v>233</v>
      </c>
      <c r="D45" s="49"/>
      <c r="E45" s="49" t="s">
        <v>234</v>
      </c>
      <c r="F45" s="49" t="s">
        <v>7</v>
      </c>
      <c r="G45" s="50" t="s">
        <v>227</v>
      </c>
      <c r="H45" s="51">
        <v>314.60000000000002</v>
      </c>
      <c r="I45" s="52">
        <v>0</v>
      </c>
      <c r="J45" s="53">
        <f>ROUND(H45*I45,2)</f>
        <v>0</v>
      </c>
      <c r="K45" s="54">
        <v>0.20999999999999999</v>
      </c>
      <c r="L45" s="55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235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509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237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 thickBot="1" ht="25" customHeight="1">
      <c r="A51" s="10"/>
      <c r="B51" s="1"/>
      <c r="C51" s="65">
        <v>2</v>
      </c>
      <c r="D51" s="1"/>
      <c r="E51" s="65" t="s">
        <v>222</v>
      </c>
      <c r="F51" s="1"/>
      <c r="G51" s="66" t="s">
        <v>110</v>
      </c>
      <c r="H51" s="67">
        <f>0+J45</f>
        <v>0</v>
      </c>
      <c r="I51" s="66" t="s">
        <v>111</v>
      </c>
      <c r="J51" s="68">
        <f>(L51-H51)</f>
        <v>0</v>
      </c>
      <c r="K51" s="66" t="s">
        <v>112</v>
      </c>
      <c r="L51" s="69">
        <f>ROUND((0+J45)*1.21,2)</f>
        <v>0</v>
      </c>
      <c r="M51" s="13"/>
      <c r="N51" s="2"/>
      <c r="O51" s="2"/>
      <c r="P51" s="2"/>
      <c r="Q51" s="40">
        <f>0+Q45</f>
        <v>0</v>
      </c>
      <c r="R51" s="9">
        <f>0+R45</f>
        <v>0</v>
      </c>
      <c r="S51" s="70">
        <f>Q51*(1+J51)+R51</f>
        <v>0</v>
      </c>
    </row>
    <row r="52" thickTop="1" thickBot="1" ht="25" customHeight="1">
      <c r="A52" s="10"/>
      <c r="B52" s="71"/>
      <c r="C52" s="71"/>
      <c r="D52" s="71"/>
      <c r="E52" s="71"/>
      <c r="F52" s="71"/>
      <c r="G52" s="72" t="s">
        <v>113</v>
      </c>
      <c r="H52" s="73">
        <f>0+J45</f>
        <v>0</v>
      </c>
      <c r="I52" s="72" t="s">
        <v>114</v>
      </c>
      <c r="J52" s="74">
        <f>0+J51</f>
        <v>0</v>
      </c>
      <c r="K52" s="72" t="s">
        <v>115</v>
      </c>
      <c r="L52" s="75">
        <f>0+L51</f>
        <v>0</v>
      </c>
      <c r="M52" s="13"/>
      <c r="N52" s="2"/>
      <c r="O52" s="2"/>
      <c r="P52" s="2"/>
      <c r="Q52" s="2"/>
    </row>
    <row r="53" ht="40" customHeight="1">
      <c r="A53" s="10"/>
      <c r="B53" s="79" t="s">
        <v>238</v>
      </c>
      <c r="C53" s="1"/>
      <c r="D53" s="1"/>
      <c r="E53" s="1"/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48">
        <v>4</v>
      </c>
      <c r="C54" s="49" t="s">
        <v>239</v>
      </c>
      <c r="D54" s="49"/>
      <c r="E54" s="49" t="s">
        <v>240</v>
      </c>
      <c r="F54" s="49" t="s">
        <v>7</v>
      </c>
      <c r="G54" s="50" t="s">
        <v>144</v>
      </c>
      <c r="H54" s="51">
        <v>78.650000000000006</v>
      </c>
      <c r="I54" s="52">
        <v>0</v>
      </c>
      <c r="J54" s="53">
        <f>ROUND(H54*I54,2)</f>
        <v>0</v>
      </c>
      <c r="K54" s="54">
        <v>0.20999999999999999</v>
      </c>
      <c r="L54" s="55">
        <f>ROUND(J54*1.21,2)</f>
        <v>0</v>
      </c>
      <c r="M54" s="13"/>
      <c r="N54" s="2"/>
      <c r="O54" s="2"/>
      <c r="P54" s="2"/>
      <c r="Q54" s="40">
        <f>IF(ISNUMBER(K54),IF(H54&gt;0,IF(I54&gt;0,J54,0),0),0)</f>
        <v>0</v>
      </c>
      <c r="R54" s="9">
        <f>IF(ISNUMBER(K54)=FALSE,J54,0)</f>
        <v>0</v>
      </c>
    </row>
    <row r="55">
      <c r="A55" s="10"/>
      <c r="B55" s="56" t="s">
        <v>76</v>
      </c>
      <c r="C55" s="1"/>
      <c r="D55" s="1"/>
      <c r="E55" s="57" t="s">
        <v>241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78</v>
      </c>
      <c r="C56" s="1"/>
      <c r="D56" s="1"/>
      <c r="E56" s="57" t="s">
        <v>510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80</v>
      </c>
      <c r="C57" s="1"/>
      <c r="D57" s="1"/>
      <c r="E57" s="57" t="s">
        <v>243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82</v>
      </c>
      <c r="C58" s="1"/>
      <c r="D58" s="1"/>
      <c r="E58" s="57" t="s">
        <v>83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 thickBot="1">
      <c r="A59" s="10"/>
      <c r="B59" s="58" t="s">
        <v>84</v>
      </c>
      <c r="C59" s="31"/>
      <c r="D59" s="31"/>
      <c r="E59" s="29"/>
      <c r="F59" s="31"/>
      <c r="G59" s="31"/>
      <c r="H59" s="59"/>
      <c r="I59" s="31"/>
      <c r="J59" s="59"/>
      <c r="K59" s="31"/>
      <c r="L59" s="31"/>
      <c r="M59" s="13"/>
      <c r="N59" s="2"/>
      <c r="O59" s="2"/>
      <c r="P59" s="2"/>
      <c r="Q59" s="2"/>
    </row>
    <row r="60" thickTop="1">
      <c r="A60" s="10"/>
      <c r="B60" s="48">
        <v>5</v>
      </c>
      <c r="C60" s="49" t="s">
        <v>244</v>
      </c>
      <c r="D60" s="49"/>
      <c r="E60" s="49" t="s">
        <v>245</v>
      </c>
      <c r="F60" s="49" t="s">
        <v>7</v>
      </c>
      <c r="G60" s="50" t="s">
        <v>144</v>
      </c>
      <c r="H60" s="60">
        <v>31.460000000000001</v>
      </c>
      <c r="I60" s="61">
        <v>0</v>
      </c>
      <c r="J60" s="62">
        <f>ROUND(H60*I60,2)</f>
        <v>0</v>
      </c>
      <c r="K60" s="63">
        <v>0.20999999999999999</v>
      </c>
      <c r="L60" s="64">
        <f>ROUND(J60*1.21,2)</f>
        <v>0</v>
      </c>
      <c r="M60" s="13"/>
      <c r="N60" s="2"/>
      <c r="O60" s="2"/>
      <c r="P60" s="2"/>
      <c r="Q60" s="40">
        <f>IF(ISNUMBER(K60),IF(H60&gt;0,IF(I60&gt;0,J60,0),0),0)</f>
        <v>0</v>
      </c>
      <c r="R60" s="9">
        <f>IF(ISNUMBER(K60)=FALSE,J60,0)</f>
        <v>0</v>
      </c>
    </row>
    <row r="61">
      <c r="A61" s="10"/>
      <c r="B61" s="56" t="s">
        <v>76</v>
      </c>
      <c r="C61" s="1"/>
      <c r="D61" s="1"/>
      <c r="E61" s="57" t="s">
        <v>246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56" t="s">
        <v>78</v>
      </c>
      <c r="C62" s="1"/>
      <c r="D62" s="1"/>
      <c r="E62" s="57" t="s">
        <v>511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80</v>
      </c>
      <c r="C63" s="1"/>
      <c r="D63" s="1"/>
      <c r="E63" s="57" t="s">
        <v>243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82</v>
      </c>
      <c r="C64" s="1"/>
      <c r="D64" s="1"/>
      <c r="E64" s="57" t="s">
        <v>83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 thickBot="1">
      <c r="A65" s="10"/>
      <c r="B65" s="58" t="s">
        <v>84</v>
      </c>
      <c r="C65" s="31"/>
      <c r="D65" s="31"/>
      <c r="E65" s="29"/>
      <c r="F65" s="31"/>
      <c r="G65" s="31"/>
      <c r="H65" s="59"/>
      <c r="I65" s="31"/>
      <c r="J65" s="59"/>
      <c r="K65" s="31"/>
      <c r="L65" s="31"/>
      <c r="M65" s="13"/>
      <c r="N65" s="2"/>
      <c r="O65" s="2"/>
      <c r="P65" s="2"/>
      <c r="Q65" s="2"/>
    </row>
    <row r="66" thickTop="1" thickBot="1" ht="25" customHeight="1">
      <c r="A66" s="10"/>
      <c r="B66" s="1"/>
      <c r="C66" s="65">
        <v>4</v>
      </c>
      <c r="D66" s="1"/>
      <c r="E66" s="65" t="s">
        <v>223</v>
      </c>
      <c r="F66" s="1"/>
      <c r="G66" s="66" t="s">
        <v>110</v>
      </c>
      <c r="H66" s="67">
        <f>J54+J60</f>
        <v>0</v>
      </c>
      <c r="I66" s="66" t="s">
        <v>111</v>
      </c>
      <c r="J66" s="68">
        <f>(L66-H66)</f>
        <v>0</v>
      </c>
      <c r="K66" s="66" t="s">
        <v>112</v>
      </c>
      <c r="L66" s="69">
        <f>ROUND((J54+J60)*1.21,2)</f>
        <v>0</v>
      </c>
      <c r="M66" s="13"/>
      <c r="N66" s="2"/>
      <c r="O66" s="2"/>
      <c r="P66" s="2"/>
      <c r="Q66" s="40">
        <f>0+Q54+Q60</f>
        <v>0</v>
      </c>
      <c r="R66" s="9">
        <f>0+R54+R60</f>
        <v>0</v>
      </c>
      <c r="S66" s="70">
        <f>Q66*(1+J66)+R66</f>
        <v>0</v>
      </c>
    </row>
    <row r="67" thickTop="1" thickBot="1" ht="25" customHeight="1">
      <c r="A67" s="10"/>
      <c r="B67" s="71"/>
      <c r="C67" s="71"/>
      <c r="D67" s="71"/>
      <c r="E67" s="71"/>
      <c r="F67" s="71"/>
      <c r="G67" s="72" t="s">
        <v>113</v>
      </c>
      <c r="H67" s="73">
        <f>0+J54+J60</f>
        <v>0</v>
      </c>
      <c r="I67" s="72" t="s">
        <v>114</v>
      </c>
      <c r="J67" s="74">
        <f>0+J66</f>
        <v>0</v>
      </c>
      <c r="K67" s="72" t="s">
        <v>115</v>
      </c>
      <c r="L67" s="75">
        <f>0+L66</f>
        <v>0</v>
      </c>
      <c r="M67" s="13"/>
      <c r="N67" s="2"/>
      <c r="O67" s="2"/>
      <c r="P67" s="2"/>
      <c r="Q67" s="2"/>
    </row>
    <row r="68" ht="40" customHeight="1">
      <c r="A68" s="10"/>
      <c r="B68" s="79" t="s">
        <v>248</v>
      </c>
      <c r="C68" s="1"/>
      <c r="D68" s="1"/>
      <c r="E68" s="1"/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48">
        <v>6</v>
      </c>
      <c r="C69" s="49" t="s">
        <v>249</v>
      </c>
      <c r="D69" s="49"/>
      <c r="E69" s="49" t="s">
        <v>250</v>
      </c>
      <c r="F69" s="49" t="s">
        <v>7</v>
      </c>
      <c r="G69" s="50" t="s">
        <v>227</v>
      </c>
      <c r="H69" s="51">
        <v>242</v>
      </c>
      <c r="I69" s="52">
        <v>0</v>
      </c>
      <c r="J69" s="53">
        <f>ROUND(H69*I69,2)</f>
        <v>0</v>
      </c>
      <c r="K69" s="54">
        <v>0.20999999999999999</v>
      </c>
      <c r="L69" s="55">
        <f>ROUND(J69*1.21,2)</f>
        <v>0</v>
      </c>
      <c r="M69" s="13"/>
      <c r="N69" s="2"/>
      <c r="O69" s="2"/>
      <c r="P69" s="2"/>
      <c r="Q69" s="40">
        <f>IF(ISNUMBER(K69),IF(H69&gt;0,IF(I69&gt;0,J69,0),0),0)</f>
        <v>0</v>
      </c>
      <c r="R69" s="9">
        <f>IF(ISNUMBER(K69)=FALSE,J69,0)</f>
        <v>0</v>
      </c>
    </row>
    <row r="70">
      <c r="A70" s="10"/>
      <c r="B70" s="56" t="s">
        <v>76</v>
      </c>
      <c r="C70" s="1"/>
      <c r="D70" s="1"/>
      <c r="E70" s="57" t="s">
        <v>251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78</v>
      </c>
      <c r="C71" s="1"/>
      <c r="D71" s="1"/>
      <c r="E71" s="57" t="s">
        <v>512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80</v>
      </c>
      <c r="C72" s="1"/>
      <c r="D72" s="1"/>
      <c r="E72" s="57" t="s">
        <v>253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>
      <c r="A73" s="10"/>
      <c r="B73" s="56" t="s">
        <v>82</v>
      </c>
      <c r="C73" s="1"/>
      <c r="D73" s="1"/>
      <c r="E73" s="57" t="s">
        <v>83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 thickBot="1">
      <c r="A74" s="10"/>
      <c r="B74" s="58" t="s">
        <v>84</v>
      </c>
      <c r="C74" s="31"/>
      <c r="D74" s="31"/>
      <c r="E74" s="29"/>
      <c r="F74" s="31"/>
      <c r="G74" s="31"/>
      <c r="H74" s="59"/>
      <c r="I74" s="31"/>
      <c r="J74" s="59"/>
      <c r="K74" s="31"/>
      <c r="L74" s="31"/>
      <c r="M74" s="13"/>
      <c r="N74" s="2"/>
      <c r="O74" s="2"/>
      <c r="P74" s="2"/>
      <c r="Q74" s="2"/>
    </row>
    <row r="75" thickTop="1">
      <c r="A75" s="10"/>
      <c r="B75" s="48">
        <v>7</v>
      </c>
      <c r="C75" s="49" t="s">
        <v>254</v>
      </c>
      <c r="D75" s="49" t="s">
        <v>123</v>
      </c>
      <c r="E75" s="49" t="s">
        <v>255</v>
      </c>
      <c r="F75" s="49" t="s">
        <v>7</v>
      </c>
      <c r="G75" s="50" t="s">
        <v>227</v>
      </c>
      <c r="H75" s="60">
        <v>314.60000000000002</v>
      </c>
      <c r="I75" s="61">
        <v>0</v>
      </c>
      <c r="J75" s="62">
        <f>ROUND(H75*I75,2)</f>
        <v>0</v>
      </c>
      <c r="K75" s="63">
        <v>0.20999999999999999</v>
      </c>
      <c r="L75" s="64">
        <f>ROUND(J75*1.21,2)</f>
        <v>0</v>
      </c>
      <c r="M75" s="13"/>
      <c r="N75" s="2"/>
      <c r="O75" s="2"/>
      <c r="P75" s="2"/>
      <c r="Q75" s="40">
        <f>IF(ISNUMBER(K75),IF(H75&gt;0,IF(I75&gt;0,J75,0),0),0)</f>
        <v>0</v>
      </c>
      <c r="R75" s="9">
        <f>IF(ISNUMBER(K75)=FALSE,J75,0)</f>
        <v>0</v>
      </c>
    </row>
    <row r="76">
      <c r="A76" s="10"/>
      <c r="B76" s="56" t="s">
        <v>76</v>
      </c>
      <c r="C76" s="1"/>
      <c r="D76" s="1"/>
      <c r="E76" s="57" t="s">
        <v>256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78</v>
      </c>
      <c r="C77" s="1"/>
      <c r="D77" s="1"/>
      <c r="E77" s="57" t="s">
        <v>513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80</v>
      </c>
      <c r="C78" s="1"/>
      <c r="D78" s="1"/>
      <c r="E78" s="57" t="s">
        <v>253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>
      <c r="A79" s="10"/>
      <c r="B79" s="56" t="s">
        <v>82</v>
      </c>
      <c r="C79" s="1"/>
      <c r="D79" s="1"/>
      <c r="E79" s="57" t="s">
        <v>83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 thickBot="1">
      <c r="A80" s="10"/>
      <c r="B80" s="58" t="s">
        <v>84</v>
      </c>
      <c r="C80" s="31"/>
      <c r="D80" s="31"/>
      <c r="E80" s="29"/>
      <c r="F80" s="31"/>
      <c r="G80" s="31"/>
      <c r="H80" s="59"/>
      <c r="I80" s="31"/>
      <c r="J80" s="59"/>
      <c r="K80" s="31"/>
      <c r="L80" s="31"/>
      <c r="M80" s="13"/>
      <c r="N80" s="2"/>
      <c r="O80" s="2"/>
      <c r="P80" s="2"/>
      <c r="Q80" s="2"/>
    </row>
    <row r="81" thickTop="1">
      <c r="A81" s="10"/>
      <c r="B81" s="48">
        <v>8</v>
      </c>
      <c r="C81" s="49" t="s">
        <v>254</v>
      </c>
      <c r="D81" s="49" t="s">
        <v>129</v>
      </c>
      <c r="E81" s="49" t="s">
        <v>255</v>
      </c>
      <c r="F81" s="49" t="s">
        <v>7</v>
      </c>
      <c r="G81" s="50" t="s">
        <v>227</v>
      </c>
      <c r="H81" s="60">
        <v>314.60000000000002</v>
      </c>
      <c r="I81" s="61">
        <v>0</v>
      </c>
      <c r="J81" s="62">
        <f>ROUND(H81*I81,2)</f>
        <v>0</v>
      </c>
      <c r="K81" s="63">
        <v>0.20999999999999999</v>
      </c>
      <c r="L81" s="64">
        <f>ROUND(J81*1.21,2)</f>
        <v>0</v>
      </c>
      <c r="M81" s="13"/>
      <c r="N81" s="2"/>
      <c r="O81" s="2"/>
      <c r="P81" s="2"/>
      <c r="Q81" s="40">
        <f>IF(ISNUMBER(K81),IF(H81&gt;0,IF(I81&gt;0,J81,0),0),0)</f>
        <v>0</v>
      </c>
      <c r="R81" s="9">
        <f>IF(ISNUMBER(K81)=FALSE,J81,0)</f>
        <v>0</v>
      </c>
    </row>
    <row r="82">
      <c r="A82" s="10"/>
      <c r="B82" s="56" t="s">
        <v>76</v>
      </c>
      <c r="C82" s="1"/>
      <c r="D82" s="1"/>
      <c r="E82" s="57" t="s">
        <v>257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78</v>
      </c>
      <c r="C83" s="1"/>
      <c r="D83" s="1"/>
      <c r="E83" s="57" t="s">
        <v>509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80</v>
      </c>
      <c r="C84" s="1"/>
      <c r="D84" s="1"/>
      <c r="E84" s="57" t="s">
        <v>253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>
      <c r="A85" s="10"/>
      <c r="B85" s="56" t="s">
        <v>82</v>
      </c>
      <c r="C85" s="1"/>
      <c r="D85" s="1"/>
      <c r="E85" s="57" t="s">
        <v>83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 thickBot="1">
      <c r="A86" s="10"/>
      <c r="B86" s="58" t="s">
        <v>84</v>
      </c>
      <c r="C86" s="31"/>
      <c r="D86" s="31"/>
      <c r="E86" s="29"/>
      <c r="F86" s="31"/>
      <c r="G86" s="31"/>
      <c r="H86" s="59"/>
      <c r="I86" s="31"/>
      <c r="J86" s="59"/>
      <c r="K86" s="31"/>
      <c r="L86" s="31"/>
      <c r="M86" s="13"/>
      <c r="N86" s="2"/>
      <c r="O86" s="2"/>
      <c r="P86" s="2"/>
      <c r="Q86" s="2"/>
    </row>
    <row r="87" thickTop="1">
      <c r="A87" s="10"/>
      <c r="B87" s="48">
        <v>9</v>
      </c>
      <c r="C87" s="49" t="s">
        <v>259</v>
      </c>
      <c r="D87" s="49"/>
      <c r="E87" s="49" t="s">
        <v>260</v>
      </c>
      <c r="F87" s="49" t="s">
        <v>7</v>
      </c>
      <c r="G87" s="50" t="s">
        <v>227</v>
      </c>
      <c r="H87" s="60">
        <v>332.39999999999998</v>
      </c>
      <c r="I87" s="61">
        <v>0</v>
      </c>
      <c r="J87" s="62">
        <f>ROUND(H87*I87,2)</f>
        <v>0</v>
      </c>
      <c r="K87" s="63">
        <v>0.20999999999999999</v>
      </c>
      <c r="L87" s="64">
        <f>ROUND(J87*1.21,2)</f>
        <v>0</v>
      </c>
      <c r="M87" s="13"/>
      <c r="N87" s="2"/>
      <c r="O87" s="2"/>
      <c r="P87" s="2"/>
      <c r="Q87" s="40">
        <f>IF(ISNUMBER(K87),IF(H87&gt;0,IF(I87&gt;0,J87,0),0),0)</f>
        <v>0</v>
      </c>
      <c r="R87" s="9">
        <f>IF(ISNUMBER(K87)=FALSE,J87,0)</f>
        <v>0</v>
      </c>
    </row>
    <row r="88">
      <c r="A88" s="10"/>
      <c r="B88" s="56" t="s">
        <v>76</v>
      </c>
      <c r="C88" s="1"/>
      <c r="D88" s="1"/>
      <c r="E88" s="57" t="s">
        <v>261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78</v>
      </c>
      <c r="C89" s="1"/>
      <c r="D89" s="1"/>
      <c r="E89" s="57" t="s">
        <v>514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56" t="s">
        <v>80</v>
      </c>
      <c r="C90" s="1"/>
      <c r="D90" s="1"/>
      <c r="E90" s="57" t="s">
        <v>263</v>
      </c>
      <c r="F90" s="1"/>
      <c r="G90" s="1"/>
      <c r="H90" s="47"/>
      <c r="I90" s="1"/>
      <c r="J90" s="47"/>
      <c r="K90" s="1"/>
      <c r="L90" s="1"/>
      <c r="M90" s="13"/>
      <c r="N90" s="2"/>
      <c r="O90" s="2"/>
      <c r="P90" s="2"/>
      <c r="Q90" s="2"/>
    </row>
    <row r="91">
      <c r="A91" s="10"/>
      <c r="B91" s="56" t="s">
        <v>82</v>
      </c>
      <c r="C91" s="1"/>
      <c r="D91" s="1"/>
      <c r="E91" s="57" t="s">
        <v>83</v>
      </c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 thickBot="1">
      <c r="A92" s="10"/>
      <c r="B92" s="58" t="s">
        <v>84</v>
      </c>
      <c r="C92" s="31"/>
      <c r="D92" s="31"/>
      <c r="E92" s="29"/>
      <c r="F92" s="31"/>
      <c r="G92" s="31"/>
      <c r="H92" s="59"/>
      <c r="I92" s="31"/>
      <c r="J92" s="59"/>
      <c r="K92" s="31"/>
      <c r="L92" s="31"/>
      <c r="M92" s="13"/>
      <c r="N92" s="2"/>
      <c r="O92" s="2"/>
      <c r="P92" s="2"/>
      <c r="Q92" s="2"/>
    </row>
    <row r="93" thickTop="1">
      <c r="A93" s="10"/>
      <c r="B93" s="48">
        <v>10</v>
      </c>
      <c r="C93" s="49" t="s">
        <v>264</v>
      </c>
      <c r="D93" s="49"/>
      <c r="E93" s="49" t="s">
        <v>265</v>
      </c>
      <c r="F93" s="49" t="s">
        <v>7</v>
      </c>
      <c r="G93" s="50" t="s">
        <v>227</v>
      </c>
      <c r="H93" s="60">
        <v>2528.1999999999998</v>
      </c>
      <c r="I93" s="61">
        <v>0</v>
      </c>
      <c r="J93" s="62">
        <f>ROUND(H93*I93,2)</f>
        <v>0</v>
      </c>
      <c r="K93" s="63">
        <v>0.20999999999999999</v>
      </c>
      <c r="L93" s="64">
        <f>ROUND(J93*1.21,2)</f>
        <v>0</v>
      </c>
      <c r="M93" s="13"/>
      <c r="N93" s="2"/>
      <c r="O93" s="2"/>
      <c r="P93" s="2"/>
      <c r="Q93" s="40">
        <f>IF(ISNUMBER(K93),IF(H93&gt;0,IF(I93&gt;0,J93,0),0),0)</f>
        <v>0</v>
      </c>
      <c r="R93" s="9">
        <f>IF(ISNUMBER(K93)=FALSE,J93,0)</f>
        <v>0</v>
      </c>
    </row>
    <row r="94">
      <c r="A94" s="10"/>
      <c r="B94" s="56" t="s">
        <v>76</v>
      </c>
      <c r="C94" s="1"/>
      <c r="D94" s="1"/>
      <c r="E94" s="57" t="s">
        <v>266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78</v>
      </c>
      <c r="C95" s="1"/>
      <c r="D95" s="1"/>
      <c r="E95" s="57" t="s">
        <v>515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>
      <c r="A96" s="10"/>
      <c r="B96" s="56" t="s">
        <v>80</v>
      </c>
      <c r="C96" s="1"/>
      <c r="D96" s="1"/>
      <c r="E96" s="57" t="s">
        <v>263</v>
      </c>
      <c r="F96" s="1"/>
      <c r="G96" s="1"/>
      <c r="H96" s="47"/>
      <c r="I96" s="1"/>
      <c r="J96" s="47"/>
      <c r="K96" s="1"/>
      <c r="L96" s="1"/>
      <c r="M96" s="13"/>
      <c r="N96" s="2"/>
      <c r="O96" s="2"/>
      <c r="P96" s="2"/>
      <c r="Q96" s="2"/>
    </row>
    <row r="97">
      <c r="A97" s="10"/>
      <c r="B97" s="56" t="s">
        <v>82</v>
      </c>
      <c r="C97" s="1"/>
      <c r="D97" s="1"/>
      <c r="E97" s="57" t="s">
        <v>83</v>
      </c>
      <c r="F97" s="1"/>
      <c r="G97" s="1"/>
      <c r="H97" s="47"/>
      <c r="I97" s="1"/>
      <c r="J97" s="47"/>
      <c r="K97" s="1"/>
      <c r="L97" s="1"/>
      <c r="M97" s="13"/>
      <c r="N97" s="2"/>
      <c r="O97" s="2"/>
      <c r="P97" s="2"/>
      <c r="Q97" s="2"/>
    </row>
    <row r="98" thickBot="1">
      <c r="A98" s="10"/>
      <c r="B98" s="58" t="s">
        <v>84</v>
      </c>
      <c r="C98" s="31"/>
      <c r="D98" s="31"/>
      <c r="E98" s="29"/>
      <c r="F98" s="31"/>
      <c r="G98" s="31"/>
      <c r="H98" s="59"/>
      <c r="I98" s="31"/>
      <c r="J98" s="59"/>
      <c r="K98" s="31"/>
      <c r="L98" s="31"/>
      <c r="M98" s="13"/>
      <c r="N98" s="2"/>
      <c r="O98" s="2"/>
      <c r="P98" s="2"/>
      <c r="Q98" s="2"/>
    </row>
    <row r="99" thickTop="1">
      <c r="A99" s="10"/>
      <c r="B99" s="48">
        <v>11</v>
      </c>
      <c r="C99" s="49" t="s">
        <v>268</v>
      </c>
      <c r="D99" s="49"/>
      <c r="E99" s="49" t="s">
        <v>269</v>
      </c>
      <c r="F99" s="49" t="s">
        <v>7</v>
      </c>
      <c r="G99" s="50" t="s">
        <v>227</v>
      </c>
      <c r="H99" s="60">
        <v>356.60000000000002</v>
      </c>
      <c r="I99" s="61">
        <v>0</v>
      </c>
      <c r="J99" s="62">
        <f>ROUND(H99*I99,2)</f>
        <v>0</v>
      </c>
      <c r="K99" s="63">
        <v>0.20999999999999999</v>
      </c>
      <c r="L99" s="64">
        <f>ROUND(J99*1.21,2)</f>
        <v>0</v>
      </c>
      <c r="M99" s="13"/>
      <c r="N99" s="2"/>
      <c r="O99" s="2"/>
      <c r="P99" s="2"/>
      <c r="Q99" s="40">
        <f>IF(ISNUMBER(K99),IF(H99&gt;0,IF(I99&gt;0,J99,0),0),0)</f>
        <v>0</v>
      </c>
      <c r="R99" s="9">
        <f>IF(ISNUMBER(K99)=FALSE,J99,0)</f>
        <v>0</v>
      </c>
    </row>
    <row r="100">
      <c r="A100" s="10"/>
      <c r="B100" s="56" t="s">
        <v>76</v>
      </c>
      <c r="C100" s="1"/>
      <c r="D100" s="1"/>
      <c r="E100" s="57" t="s">
        <v>270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78</v>
      </c>
      <c r="C101" s="1"/>
      <c r="D101" s="1"/>
      <c r="E101" s="57" t="s">
        <v>516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>
      <c r="A102" s="10"/>
      <c r="B102" s="56" t="s">
        <v>80</v>
      </c>
      <c r="C102" s="1"/>
      <c r="D102" s="1"/>
      <c r="E102" s="57" t="s">
        <v>271</v>
      </c>
      <c r="F102" s="1"/>
      <c r="G102" s="1"/>
      <c r="H102" s="47"/>
      <c r="I102" s="1"/>
      <c r="J102" s="47"/>
      <c r="K102" s="1"/>
      <c r="L102" s="1"/>
      <c r="M102" s="13"/>
      <c r="N102" s="2"/>
      <c r="O102" s="2"/>
      <c r="P102" s="2"/>
      <c r="Q102" s="2"/>
    </row>
    <row r="103">
      <c r="A103" s="10"/>
      <c r="B103" s="56" t="s">
        <v>82</v>
      </c>
      <c r="C103" s="1"/>
      <c r="D103" s="1"/>
      <c r="E103" s="57" t="s">
        <v>83</v>
      </c>
      <c r="F103" s="1"/>
      <c r="G103" s="1"/>
      <c r="H103" s="47"/>
      <c r="I103" s="1"/>
      <c r="J103" s="47"/>
      <c r="K103" s="1"/>
      <c r="L103" s="1"/>
      <c r="M103" s="13"/>
      <c r="N103" s="2"/>
      <c r="O103" s="2"/>
      <c r="P103" s="2"/>
      <c r="Q103" s="2"/>
    </row>
    <row r="104" thickBot="1">
      <c r="A104" s="10"/>
      <c r="B104" s="58" t="s">
        <v>84</v>
      </c>
      <c r="C104" s="31"/>
      <c r="D104" s="31"/>
      <c r="E104" s="29"/>
      <c r="F104" s="31"/>
      <c r="G104" s="31"/>
      <c r="H104" s="59"/>
      <c r="I104" s="31"/>
      <c r="J104" s="59"/>
      <c r="K104" s="31"/>
      <c r="L104" s="31"/>
      <c r="M104" s="13"/>
      <c r="N104" s="2"/>
      <c r="O104" s="2"/>
      <c r="P104" s="2"/>
      <c r="Q104" s="2"/>
    </row>
    <row r="105" thickTop="1">
      <c r="A105" s="10"/>
      <c r="B105" s="48">
        <v>12</v>
      </c>
      <c r="C105" s="49" t="s">
        <v>272</v>
      </c>
      <c r="D105" s="49"/>
      <c r="E105" s="49" t="s">
        <v>273</v>
      </c>
      <c r="F105" s="49" t="s">
        <v>7</v>
      </c>
      <c r="G105" s="50" t="s">
        <v>227</v>
      </c>
      <c r="H105" s="60">
        <v>332.39999999999998</v>
      </c>
      <c r="I105" s="61">
        <v>0</v>
      </c>
      <c r="J105" s="62">
        <f>ROUND(H105*I105,2)</f>
        <v>0</v>
      </c>
      <c r="K105" s="63">
        <v>0.20999999999999999</v>
      </c>
      <c r="L105" s="64">
        <f>ROUND(J105*1.21,2)</f>
        <v>0</v>
      </c>
      <c r="M105" s="13"/>
      <c r="N105" s="2"/>
      <c r="O105" s="2"/>
      <c r="P105" s="2"/>
      <c r="Q105" s="40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6" t="s">
        <v>76</v>
      </c>
      <c r="C106" s="1"/>
      <c r="D106" s="1"/>
      <c r="E106" s="57" t="s">
        <v>274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78</v>
      </c>
      <c r="C107" s="1"/>
      <c r="D107" s="1"/>
      <c r="E107" s="57" t="s">
        <v>517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80</v>
      </c>
      <c r="C108" s="1"/>
      <c r="D108" s="1"/>
      <c r="E108" s="57" t="s">
        <v>271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>
      <c r="A109" s="10"/>
      <c r="B109" s="56" t="s">
        <v>82</v>
      </c>
      <c r="C109" s="1"/>
      <c r="D109" s="1"/>
      <c r="E109" s="57" t="s">
        <v>83</v>
      </c>
      <c r="F109" s="1"/>
      <c r="G109" s="1"/>
      <c r="H109" s="47"/>
      <c r="I109" s="1"/>
      <c r="J109" s="47"/>
      <c r="K109" s="1"/>
      <c r="L109" s="1"/>
      <c r="M109" s="13"/>
      <c r="N109" s="2"/>
      <c r="O109" s="2"/>
      <c r="P109" s="2"/>
      <c r="Q109" s="2"/>
    </row>
    <row r="110" thickBot="1">
      <c r="A110" s="10"/>
      <c r="B110" s="58" t="s">
        <v>84</v>
      </c>
      <c r="C110" s="31"/>
      <c r="D110" s="31"/>
      <c r="E110" s="29"/>
      <c r="F110" s="31"/>
      <c r="G110" s="31"/>
      <c r="H110" s="59"/>
      <c r="I110" s="31"/>
      <c r="J110" s="59"/>
      <c r="K110" s="31"/>
      <c r="L110" s="31"/>
      <c r="M110" s="13"/>
      <c r="N110" s="2"/>
      <c r="O110" s="2"/>
      <c r="P110" s="2"/>
      <c r="Q110" s="2"/>
    </row>
    <row r="111" thickTop="1">
      <c r="A111" s="10"/>
      <c r="B111" s="48">
        <v>13</v>
      </c>
      <c r="C111" s="49" t="s">
        <v>276</v>
      </c>
      <c r="D111" s="49"/>
      <c r="E111" s="49" t="s">
        <v>277</v>
      </c>
      <c r="F111" s="49" t="s">
        <v>7</v>
      </c>
      <c r="G111" s="50" t="s">
        <v>227</v>
      </c>
      <c r="H111" s="60">
        <v>1199</v>
      </c>
      <c r="I111" s="61">
        <v>0</v>
      </c>
      <c r="J111" s="62">
        <f>ROUND(H111*I111,2)</f>
        <v>0</v>
      </c>
      <c r="K111" s="63">
        <v>0.20999999999999999</v>
      </c>
      <c r="L111" s="64">
        <f>ROUND(J111*1.21,2)</f>
        <v>0</v>
      </c>
      <c r="M111" s="13"/>
      <c r="N111" s="2"/>
      <c r="O111" s="2"/>
      <c r="P111" s="2"/>
      <c r="Q111" s="40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6" t="s">
        <v>76</v>
      </c>
      <c r="C112" s="1"/>
      <c r="D112" s="1"/>
      <c r="E112" s="57" t="s">
        <v>278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78</v>
      </c>
      <c r="C113" s="1"/>
      <c r="D113" s="1"/>
      <c r="E113" s="57" t="s">
        <v>518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80</v>
      </c>
      <c r="C114" s="1"/>
      <c r="D114" s="1"/>
      <c r="E114" s="57" t="s">
        <v>271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>
      <c r="A115" s="10"/>
      <c r="B115" s="56" t="s">
        <v>82</v>
      </c>
      <c r="C115" s="1"/>
      <c r="D115" s="1"/>
      <c r="E115" s="57" t="s">
        <v>83</v>
      </c>
      <c r="F115" s="1"/>
      <c r="G115" s="1"/>
      <c r="H115" s="47"/>
      <c r="I115" s="1"/>
      <c r="J115" s="47"/>
      <c r="K115" s="1"/>
      <c r="L115" s="1"/>
      <c r="M115" s="13"/>
      <c r="N115" s="2"/>
      <c r="O115" s="2"/>
      <c r="P115" s="2"/>
      <c r="Q115" s="2"/>
    </row>
    <row r="116" thickBot="1">
      <c r="A116" s="10"/>
      <c r="B116" s="58" t="s">
        <v>84</v>
      </c>
      <c r="C116" s="31"/>
      <c r="D116" s="31"/>
      <c r="E116" s="29"/>
      <c r="F116" s="31"/>
      <c r="G116" s="31"/>
      <c r="H116" s="59"/>
      <c r="I116" s="31"/>
      <c r="J116" s="59"/>
      <c r="K116" s="31"/>
      <c r="L116" s="31"/>
      <c r="M116" s="13"/>
      <c r="N116" s="2"/>
      <c r="O116" s="2"/>
      <c r="P116" s="2"/>
      <c r="Q116" s="2"/>
    </row>
    <row r="117" thickTop="1">
      <c r="A117" s="10"/>
      <c r="B117" s="48">
        <v>14</v>
      </c>
      <c r="C117" s="49" t="s">
        <v>280</v>
      </c>
      <c r="D117" s="49"/>
      <c r="E117" s="49" t="s">
        <v>281</v>
      </c>
      <c r="F117" s="49" t="s">
        <v>7</v>
      </c>
      <c r="G117" s="50" t="s">
        <v>144</v>
      </c>
      <c r="H117" s="60">
        <v>36</v>
      </c>
      <c r="I117" s="61">
        <v>0</v>
      </c>
      <c r="J117" s="62">
        <f>ROUND(H117*I117,2)</f>
        <v>0</v>
      </c>
      <c r="K117" s="63">
        <v>0.20999999999999999</v>
      </c>
      <c r="L117" s="64">
        <f>ROUND(J117*1.21,2)</f>
        <v>0</v>
      </c>
      <c r="M117" s="13"/>
      <c r="N117" s="2"/>
      <c r="O117" s="2"/>
      <c r="P117" s="2"/>
      <c r="Q117" s="40">
        <f>IF(ISNUMBER(K117),IF(H117&gt;0,IF(I117&gt;0,J117,0),0),0)</f>
        <v>0</v>
      </c>
      <c r="R117" s="9">
        <f>IF(ISNUMBER(K117)=FALSE,J117,0)</f>
        <v>0</v>
      </c>
    </row>
    <row r="118">
      <c r="A118" s="10"/>
      <c r="B118" s="56" t="s">
        <v>76</v>
      </c>
      <c r="C118" s="1"/>
      <c r="D118" s="1"/>
      <c r="E118" s="57" t="s">
        <v>282</v>
      </c>
      <c r="F118" s="1"/>
      <c r="G118" s="1"/>
      <c r="H118" s="47"/>
      <c r="I118" s="1"/>
      <c r="J118" s="47"/>
      <c r="K118" s="1"/>
      <c r="L118" s="1"/>
      <c r="M118" s="13"/>
      <c r="N118" s="2"/>
      <c r="O118" s="2"/>
      <c r="P118" s="2"/>
      <c r="Q118" s="2"/>
    </row>
    <row r="119">
      <c r="A119" s="10"/>
      <c r="B119" s="56" t="s">
        <v>78</v>
      </c>
      <c r="C119" s="1"/>
      <c r="D119" s="1"/>
      <c r="E119" s="57" t="s">
        <v>333</v>
      </c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56" t="s">
        <v>80</v>
      </c>
      <c r="C120" s="1"/>
      <c r="D120" s="1"/>
      <c r="E120" s="57" t="s">
        <v>284</v>
      </c>
      <c r="F120" s="1"/>
      <c r="G120" s="1"/>
      <c r="H120" s="47"/>
      <c r="I120" s="1"/>
      <c r="J120" s="47"/>
      <c r="K120" s="1"/>
      <c r="L120" s="1"/>
      <c r="M120" s="13"/>
      <c r="N120" s="2"/>
      <c r="O120" s="2"/>
      <c r="P120" s="2"/>
      <c r="Q120" s="2"/>
    </row>
    <row r="121">
      <c r="A121" s="10"/>
      <c r="B121" s="56" t="s">
        <v>82</v>
      </c>
      <c r="C121" s="1"/>
      <c r="D121" s="1"/>
      <c r="E121" s="57" t="s">
        <v>83</v>
      </c>
      <c r="F121" s="1"/>
      <c r="G121" s="1"/>
      <c r="H121" s="47"/>
      <c r="I121" s="1"/>
      <c r="J121" s="47"/>
      <c r="K121" s="1"/>
      <c r="L121" s="1"/>
      <c r="M121" s="13"/>
      <c r="N121" s="2"/>
      <c r="O121" s="2"/>
      <c r="P121" s="2"/>
      <c r="Q121" s="2"/>
    </row>
    <row r="122" thickBot="1">
      <c r="A122" s="10"/>
      <c r="B122" s="58" t="s">
        <v>84</v>
      </c>
      <c r="C122" s="31"/>
      <c r="D122" s="31"/>
      <c r="E122" s="29"/>
      <c r="F122" s="31"/>
      <c r="G122" s="31"/>
      <c r="H122" s="59"/>
      <c r="I122" s="31"/>
      <c r="J122" s="59"/>
      <c r="K122" s="31"/>
      <c r="L122" s="31"/>
      <c r="M122" s="13"/>
      <c r="N122" s="2"/>
      <c r="O122" s="2"/>
      <c r="P122" s="2"/>
      <c r="Q122" s="2"/>
    </row>
    <row r="123" thickTop="1">
      <c r="A123" s="10"/>
      <c r="B123" s="48">
        <v>15</v>
      </c>
      <c r="C123" s="49" t="s">
        <v>285</v>
      </c>
      <c r="D123" s="49"/>
      <c r="E123" s="49" t="s">
        <v>286</v>
      </c>
      <c r="F123" s="49" t="s">
        <v>7</v>
      </c>
      <c r="G123" s="50" t="s">
        <v>163</v>
      </c>
      <c r="H123" s="60">
        <v>272</v>
      </c>
      <c r="I123" s="61">
        <v>0</v>
      </c>
      <c r="J123" s="62">
        <f>ROUND(H123*I123,2)</f>
        <v>0</v>
      </c>
      <c r="K123" s="63">
        <v>0.20999999999999999</v>
      </c>
      <c r="L123" s="64">
        <f>ROUND(J123*1.21,2)</f>
        <v>0</v>
      </c>
      <c r="M123" s="13"/>
      <c r="N123" s="2"/>
      <c r="O123" s="2"/>
      <c r="P123" s="2"/>
      <c r="Q123" s="40">
        <f>IF(ISNUMBER(K123),IF(H123&gt;0,IF(I123&gt;0,J123,0),0),0)</f>
        <v>0</v>
      </c>
      <c r="R123" s="9">
        <f>IF(ISNUMBER(K123)=FALSE,J123,0)</f>
        <v>0</v>
      </c>
    </row>
    <row r="124">
      <c r="A124" s="10"/>
      <c r="B124" s="56" t="s">
        <v>76</v>
      </c>
      <c r="C124" s="1"/>
      <c r="D124" s="1"/>
      <c r="E124" s="57" t="s">
        <v>287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>
      <c r="A125" s="10"/>
      <c r="B125" s="56" t="s">
        <v>78</v>
      </c>
      <c r="C125" s="1"/>
      <c r="D125" s="1"/>
      <c r="E125" s="57" t="s">
        <v>519</v>
      </c>
      <c r="F125" s="1"/>
      <c r="G125" s="1"/>
      <c r="H125" s="47"/>
      <c r="I125" s="1"/>
      <c r="J125" s="47"/>
      <c r="K125" s="1"/>
      <c r="L125" s="1"/>
      <c r="M125" s="13"/>
      <c r="N125" s="2"/>
      <c r="O125" s="2"/>
      <c r="P125" s="2"/>
      <c r="Q125" s="2"/>
    </row>
    <row r="126">
      <c r="A126" s="10"/>
      <c r="B126" s="56" t="s">
        <v>80</v>
      </c>
      <c r="C126" s="1"/>
      <c r="D126" s="1"/>
      <c r="E126" s="57" t="s">
        <v>289</v>
      </c>
      <c r="F126" s="1"/>
      <c r="G126" s="1"/>
      <c r="H126" s="47"/>
      <c r="I126" s="1"/>
      <c r="J126" s="47"/>
      <c r="K126" s="1"/>
      <c r="L126" s="1"/>
      <c r="M126" s="13"/>
      <c r="N126" s="2"/>
      <c r="O126" s="2"/>
      <c r="P126" s="2"/>
      <c r="Q126" s="2"/>
    </row>
    <row r="127">
      <c r="A127" s="10"/>
      <c r="B127" s="56" t="s">
        <v>82</v>
      </c>
      <c r="C127" s="1"/>
      <c r="D127" s="1"/>
      <c r="E127" s="57" t="s">
        <v>83</v>
      </c>
      <c r="F127" s="1"/>
      <c r="G127" s="1"/>
      <c r="H127" s="47"/>
      <c r="I127" s="1"/>
      <c r="J127" s="47"/>
      <c r="K127" s="1"/>
      <c r="L127" s="1"/>
      <c r="M127" s="13"/>
      <c r="N127" s="2"/>
      <c r="O127" s="2"/>
      <c r="P127" s="2"/>
      <c r="Q127" s="2"/>
    </row>
    <row r="128" thickBot="1">
      <c r="A128" s="10"/>
      <c r="B128" s="58" t="s">
        <v>84</v>
      </c>
      <c r="C128" s="31"/>
      <c r="D128" s="31"/>
      <c r="E128" s="29"/>
      <c r="F128" s="31"/>
      <c r="G128" s="31"/>
      <c r="H128" s="59"/>
      <c r="I128" s="31"/>
      <c r="J128" s="59"/>
      <c r="K128" s="31"/>
      <c r="L128" s="31"/>
      <c r="M128" s="13"/>
      <c r="N128" s="2"/>
      <c r="O128" s="2"/>
      <c r="P128" s="2"/>
      <c r="Q128" s="2"/>
    </row>
    <row r="129" thickTop="1" thickBot="1" ht="25" customHeight="1">
      <c r="A129" s="10"/>
      <c r="B129" s="1"/>
      <c r="C129" s="65">
        <v>5</v>
      </c>
      <c r="D129" s="1"/>
      <c r="E129" s="65" t="s">
        <v>224</v>
      </c>
      <c r="F129" s="1"/>
      <c r="G129" s="66" t="s">
        <v>110</v>
      </c>
      <c r="H129" s="67">
        <f>J69+J75+J81+J87+J93+J99+J105+J111+J117+J123</f>
        <v>0</v>
      </c>
      <c r="I129" s="66" t="s">
        <v>111</v>
      </c>
      <c r="J129" s="68">
        <f>(L129-H129)</f>
        <v>0</v>
      </c>
      <c r="K129" s="66" t="s">
        <v>112</v>
      </c>
      <c r="L129" s="69">
        <f>ROUND((J69+J75+J81+J87+J93+J99+J105+J111+J117+J123)*1.21,2)</f>
        <v>0</v>
      </c>
      <c r="M129" s="13"/>
      <c r="N129" s="2"/>
      <c r="O129" s="2"/>
      <c r="P129" s="2"/>
      <c r="Q129" s="40">
        <f>0+Q69+Q75+Q81+Q87+Q93+Q99+Q105+Q111+Q117+Q123</f>
        <v>0</v>
      </c>
      <c r="R129" s="9">
        <f>0+R69+R75+R81+R87+R93+R99+R105+R111+R117+R123</f>
        <v>0</v>
      </c>
      <c r="S129" s="70">
        <f>Q129*(1+J129)+R129</f>
        <v>0</v>
      </c>
    </row>
    <row r="130" thickTop="1" thickBot="1" ht="25" customHeight="1">
      <c r="A130" s="10"/>
      <c r="B130" s="71"/>
      <c r="C130" s="71"/>
      <c r="D130" s="71"/>
      <c r="E130" s="71"/>
      <c r="F130" s="71"/>
      <c r="G130" s="72" t="s">
        <v>113</v>
      </c>
      <c r="H130" s="73">
        <f>0+J69+J75+J81+J87+J93+J99+J105+J111+J117+J123</f>
        <v>0</v>
      </c>
      <c r="I130" s="72" t="s">
        <v>114</v>
      </c>
      <c r="J130" s="74">
        <f>0+J129</f>
        <v>0</v>
      </c>
      <c r="K130" s="72" t="s">
        <v>115</v>
      </c>
      <c r="L130" s="75">
        <f>0+L129</f>
        <v>0</v>
      </c>
      <c r="M130" s="13"/>
      <c r="N130" s="2"/>
      <c r="O130" s="2"/>
      <c r="P130" s="2"/>
      <c r="Q130" s="2"/>
    </row>
    <row r="131" ht="40" customHeight="1">
      <c r="A131" s="10"/>
      <c r="B131" s="79" t="s">
        <v>201</v>
      </c>
      <c r="C131" s="1"/>
      <c r="D131" s="1"/>
      <c r="E131" s="1"/>
      <c r="F131" s="1"/>
      <c r="G131" s="1"/>
      <c r="H131" s="47"/>
      <c r="I131" s="1"/>
      <c r="J131" s="47"/>
      <c r="K131" s="1"/>
      <c r="L131" s="1"/>
      <c r="M131" s="13"/>
      <c r="N131" s="2"/>
      <c r="O131" s="2"/>
      <c r="P131" s="2"/>
      <c r="Q131" s="2"/>
    </row>
    <row r="132">
      <c r="A132" s="10"/>
      <c r="B132" s="48">
        <v>16</v>
      </c>
      <c r="C132" s="49" t="s">
        <v>290</v>
      </c>
      <c r="D132" s="49"/>
      <c r="E132" s="49" t="s">
        <v>291</v>
      </c>
      <c r="F132" s="49" t="s">
        <v>7</v>
      </c>
      <c r="G132" s="50" t="s">
        <v>163</v>
      </c>
      <c r="H132" s="51">
        <v>70</v>
      </c>
      <c r="I132" s="52">
        <v>0</v>
      </c>
      <c r="J132" s="53">
        <f>ROUND(H132*I132,2)</f>
        <v>0</v>
      </c>
      <c r="K132" s="54">
        <v>0.20999999999999999</v>
      </c>
      <c r="L132" s="55">
        <f>ROUND(J132*1.21,2)</f>
        <v>0</v>
      </c>
      <c r="M132" s="13"/>
      <c r="N132" s="2"/>
      <c r="O132" s="2"/>
      <c r="P132" s="2"/>
      <c r="Q132" s="40">
        <f>IF(ISNUMBER(K132),IF(H132&gt;0,IF(I132&gt;0,J132,0),0),0)</f>
        <v>0</v>
      </c>
      <c r="R132" s="9">
        <f>IF(ISNUMBER(K132)=FALSE,J132,0)</f>
        <v>0</v>
      </c>
    </row>
    <row r="133">
      <c r="A133" s="10"/>
      <c r="B133" s="56" t="s">
        <v>76</v>
      </c>
      <c r="C133" s="1"/>
      <c r="D133" s="1"/>
      <c r="E133" s="57" t="s">
        <v>292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>
      <c r="A134" s="10"/>
      <c r="B134" s="56" t="s">
        <v>78</v>
      </c>
      <c r="C134" s="1"/>
      <c r="D134" s="1"/>
      <c r="E134" s="57" t="s">
        <v>520</v>
      </c>
      <c r="F134" s="1"/>
      <c r="G134" s="1"/>
      <c r="H134" s="47"/>
      <c r="I134" s="1"/>
      <c r="J134" s="47"/>
      <c r="K134" s="1"/>
      <c r="L134" s="1"/>
      <c r="M134" s="13"/>
      <c r="N134" s="2"/>
      <c r="O134" s="2"/>
      <c r="P134" s="2"/>
      <c r="Q134" s="2"/>
    </row>
    <row r="135">
      <c r="A135" s="10"/>
      <c r="B135" s="56" t="s">
        <v>80</v>
      </c>
      <c r="C135" s="1"/>
      <c r="D135" s="1"/>
      <c r="E135" s="57" t="s">
        <v>294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>
      <c r="A136" s="10"/>
      <c r="B136" s="56" t="s">
        <v>82</v>
      </c>
      <c r="C136" s="1"/>
      <c r="D136" s="1"/>
      <c r="E136" s="57" t="s">
        <v>83</v>
      </c>
      <c r="F136" s="1"/>
      <c r="G136" s="1"/>
      <c r="H136" s="47"/>
      <c r="I136" s="1"/>
      <c r="J136" s="47"/>
      <c r="K136" s="1"/>
      <c r="L136" s="1"/>
      <c r="M136" s="13"/>
      <c r="N136" s="2"/>
      <c r="O136" s="2"/>
      <c r="P136" s="2"/>
      <c r="Q136" s="2"/>
    </row>
    <row r="137" thickBot="1">
      <c r="A137" s="10"/>
      <c r="B137" s="58" t="s">
        <v>84</v>
      </c>
      <c r="C137" s="31"/>
      <c r="D137" s="31"/>
      <c r="E137" s="29"/>
      <c r="F137" s="31"/>
      <c r="G137" s="31"/>
      <c r="H137" s="59"/>
      <c r="I137" s="31"/>
      <c r="J137" s="59"/>
      <c r="K137" s="31"/>
      <c r="L137" s="31"/>
      <c r="M137" s="13"/>
      <c r="N137" s="2"/>
      <c r="O137" s="2"/>
      <c r="P137" s="2"/>
      <c r="Q137" s="2"/>
    </row>
    <row r="138" thickTop="1" thickBot="1" ht="25" customHeight="1">
      <c r="A138" s="10"/>
      <c r="B138" s="1"/>
      <c r="C138" s="65">
        <v>9</v>
      </c>
      <c r="D138" s="1"/>
      <c r="E138" s="65" t="s">
        <v>120</v>
      </c>
      <c r="F138" s="1"/>
      <c r="G138" s="66" t="s">
        <v>110</v>
      </c>
      <c r="H138" s="67">
        <f>0+J132</f>
        <v>0</v>
      </c>
      <c r="I138" s="66" t="s">
        <v>111</v>
      </c>
      <c r="J138" s="68">
        <f>(L138-H138)</f>
        <v>0</v>
      </c>
      <c r="K138" s="66" t="s">
        <v>112</v>
      </c>
      <c r="L138" s="69">
        <f>ROUND((0+J132)*1.21,2)</f>
        <v>0</v>
      </c>
      <c r="M138" s="13"/>
      <c r="N138" s="2"/>
      <c r="O138" s="2"/>
      <c r="P138" s="2"/>
      <c r="Q138" s="40">
        <f>0+Q132</f>
        <v>0</v>
      </c>
      <c r="R138" s="9">
        <f>0+R132</f>
        <v>0</v>
      </c>
      <c r="S138" s="70">
        <f>Q138*(1+J138)+R138</f>
        <v>0</v>
      </c>
    </row>
    <row r="139" thickTop="1" thickBot="1" ht="25" customHeight="1">
      <c r="A139" s="10"/>
      <c r="B139" s="71"/>
      <c r="C139" s="71"/>
      <c r="D139" s="71"/>
      <c r="E139" s="71"/>
      <c r="F139" s="71"/>
      <c r="G139" s="72" t="s">
        <v>113</v>
      </c>
      <c r="H139" s="73">
        <f>0+J132</f>
        <v>0</v>
      </c>
      <c r="I139" s="72" t="s">
        <v>114</v>
      </c>
      <c r="J139" s="74">
        <f>0+J138</f>
        <v>0</v>
      </c>
      <c r="K139" s="72" t="s">
        <v>115</v>
      </c>
      <c r="L139" s="75">
        <f>0+L138</f>
        <v>0</v>
      </c>
      <c r="M139" s="13"/>
      <c r="N139" s="2"/>
      <c r="O139" s="2"/>
      <c r="P139" s="2"/>
      <c r="Q139" s="2"/>
    </row>
    <row r="140">
      <c r="A140" s="14"/>
      <c r="B140" s="4"/>
      <c r="C140" s="4"/>
      <c r="D140" s="4"/>
      <c r="E140" s="4"/>
      <c r="F140" s="4"/>
      <c r="G140" s="4"/>
      <c r="H140" s="76"/>
      <c r="I140" s="4"/>
      <c r="J140" s="76"/>
      <c r="K140" s="4"/>
      <c r="L140" s="4"/>
      <c r="M140" s="15"/>
      <c r="N140" s="2"/>
      <c r="O140" s="2"/>
      <c r="P140" s="2"/>
      <c r="Q140" s="2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"/>
      <c r="O141" s="2"/>
      <c r="P141" s="2"/>
      <c r="Q141" s="2"/>
    </row>
  </sheetData>
  <mergeCells count="103">
    <mergeCell ref="B44:L44"/>
    <mergeCell ref="B46:D46"/>
    <mergeCell ref="B47:D47"/>
    <mergeCell ref="B48:D48"/>
    <mergeCell ref="B49:D49"/>
    <mergeCell ref="B50:D50"/>
    <mergeCell ref="B53:L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70:D70"/>
    <mergeCell ref="B71:D71"/>
    <mergeCell ref="B72:D72"/>
    <mergeCell ref="B73:D73"/>
    <mergeCell ref="B74:D74"/>
    <mergeCell ref="B68:L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35:D35"/>
    <mergeCell ref="B37:D37"/>
    <mergeCell ref="B38:D38"/>
    <mergeCell ref="B39:D39"/>
    <mergeCell ref="B40:D40"/>
    <mergeCell ref="B41:D41"/>
    <mergeCell ref="B23:D23"/>
    <mergeCell ref="B24:D24"/>
    <mergeCell ref="B76:D76"/>
    <mergeCell ref="B77:D77"/>
    <mergeCell ref="B78:D78"/>
    <mergeCell ref="B79:D79"/>
    <mergeCell ref="B80:D80"/>
    <mergeCell ref="B82:D82"/>
    <mergeCell ref="B83:D83"/>
    <mergeCell ref="B84:D84"/>
    <mergeCell ref="B85:D85"/>
    <mergeCell ref="B86:D86"/>
    <mergeCell ref="B88:D88"/>
    <mergeCell ref="B89:D89"/>
    <mergeCell ref="B90:D90"/>
    <mergeCell ref="B91:D91"/>
    <mergeCell ref="B92:D92"/>
    <mergeCell ref="B94:D94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8:D128"/>
    <mergeCell ref="B131:L131"/>
    <mergeCell ref="B133:D133"/>
    <mergeCell ref="B134:D134"/>
    <mergeCell ref="B135:D135"/>
    <mergeCell ref="B136:D136"/>
    <mergeCell ref="B137:D137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IV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0+(H42+H87+H102+H117+H150)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0+H43+H88+H103+H118+H151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521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ROUND(0+((H42+H87+H102+H117+H150)*1.21),2)</f>
        <v>0</v>
      </c>
      <c r="K11" s="1"/>
      <c r="L11" s="1"/>
      <c r="M11" s="13"/>
      <c r="N11" s="2"/>
      <c r="O11" s="2"/>
      <c r="P11" s="2"/>
      <c r="Q11" s="40">
        <f>IF(SUM(K20:K24)&gt;0,ROUND(SUM(S20:S24)/SUM(K20:K24)-1,8),0)</f>
        <v>0</v>
      </c>
      <c r="R11" s="9">
        <f>AVERAGE(J42,J87,J102,J117,J150)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0+J30+J36</f>
        <v>0</v>
      </c>
      <c r="L20" s="45">
        <f>0+L42</f>
        <v>0</v>
      </c>
      <c r="M20" s="13"/>
      <c r="N20" s="2"/>
      <c r="O20" s="2"/>
      <c r="P20" s="2"/>
      <c r="Q20" s="2"/>
      <c r="S20" s="9">
        <f>S42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0+J45+J51+J57+J63+J69+J75+J81</f>
        <v>0</v>
      </c>
      <c r="L21" s="45">
        <f>0+L87</f>
        <v>0</v>
      </c>
      <c r="M21" s="13"/>
      <c r="N21" s="2"/>
      <c r="O21" s="2"/>
      <c r="P21" s="2"/>
      <c r="Q21" s="2"/>
      <c r="S21" s="9">
        <f>S87</f>
        <v>0</v>
      </c>
    </row>
    <row r="22">
      <c r="A22" s="10"/>
      <c r="B22" s="43">
        <v>2</v>
      </c>
      <c r="C22" s="1"/>
      <c r="D22" s="1"/>
      <c r="E22" s="44" t="s">
        <v>222</v>
      </c>
      <c r="F22" s="1"/>
      <c r="G22" s="1"/>
      <c r="H22" s="1"/>
      <c r="I22" s="1"/>
      <c r="J22" s="1"/>
      <c r="K22" s="45">
        <f>0+J90+J96</f>
        <v>0</v>
      </c>
      <c r="L22" s="45">
        <f>0+L102</f>
        <v>0</v>
      </c>
      <c r="M22" s="13"/>
      <c r="N22" s="2"/>
      <c r="O22" s="2"/>
      <c r="P22" s="2"/>
      <c r="Q22" s="2"/>
      <c r="S22" s="9">
        <f>S102</f>
        <v>0</v>
      </c>
    </row>
    <row r="23">
      <c r="A23" s="10"/>
      <c r="B23" s="43">
        <v>4</v>
      </c>
      <c r="C23" s="1"/>
      <c r="D23" s="1"/>
      <c r="E23" s="44" t="s">
        <v>223</v>
      </c>
      <c r="F23" s="1"/>
      <c r="G23" s="1"/>
      <c r="H23" s="1"/>
      <c r="I23" s="1"/>
      <c r="J23" s="1"/>
      <c r="K23" s="45">
        <f>0+J105+J111</f>
        <v>0</v>
      </c>
      <c r="L23" s="45">
        <f>0+L117</f>
        <v>0</v>
      </c>
      <c r="M23" s="13"/>
      <c r="N23" s="2"/>
      <c r="O23" s="2"/>
      <c r="P23" s="2"/>
      <c r="Q23" s="2"/>
      <c r="S23" s="9">
        <f>S117</f>
        <v>0</v>
      </c>
    </row>
    <row r="24">
      <c r="A24" s="10"/>
      <c r="B24" s="43">
        <v>8</v>
      </c>
      <c r="C24" s="1"/>
      <c r="D24" s="1"/>
      <c r="E24" s="44" t="s">
        <v>119</v>
      </c>
      <c r="F24" s="1"/>
      <c r="G24" s="1"/>
      <c r="H24" s="1"/>
      <c r="I24" s="1"/>
      <c r="J24" s="1"/>
      <c r="K24" s="45">
        <f>0+J120+J126+J132+J138+J144</f>
        <v>0</v>
      </c>
      <c r="L24" s="45">
        <f>0+L150</f>
        <v>0</v>
      </c>
      <c r="M24" s="13"/>
      <c r="N24" s="2"/>
      <c r="O24" s="2"/>
      <c r="P24" s="2"/>
      <c r="Q24" s="2"/>
      <c r="S24" s="9">
        <f>S150</f>
        <v>0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5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10"/>
      <c r="B28" s="41" t="s">
        <v>65</v>
      </c>
      <c r="C28" s="41" t="s">
        <v>61</v>
      </c>
      <c r="D28" s="41" t="s">
        <v>66</v>
      </c>
      <c r="E28" s="41" t="s">
        <v>62</v>
      </c>
      <c r="F28" s="41" t="s">
        <v>67</v>
      </c>
      <c r="G28" s="42" t="s">
        <v>68</v>
      </c>
      <c r="H28" s="23" t="s">
        <v>69</v>
      </c>
      <c r="I28" s="23" t="s">
        <v>70</v>
      </c>
      <c r="J28" s="23" t="s">
        <v>17</v>
      </c>
      <c r="K28" s="42" t="s">
        <v>71</v>
      </c>
      <c r="L28" s="23" t="s">
        <v>18</v>
      </c>
      <c r="M28" s="78"/>
      <c r="N28" s="2"/>
      <c r="O28" s="2"/>
      <c r="P28" s="2"/>
      <c r="Q28" s="2"/>
    </row>
    <row r="29" ht="40" customHeight="1">
      <c r="A29" s="10"/>
      <c r="B29" s="46" t="s">
        <v>121</v>
      </c>
      <c r="C29" s="1"/>
      <c r="D29" s="1"/>
      <c r="E29" s="1"/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48">
        <v>1</v>
      </c>
      <c r="C30" s="49" t="s">
        <v>122</v>
      </c>
      <c r="D30" s="49" t="s">
        <v>123</v>
      </c>
      <c r="E30" s="49" t="s">
        <v>124</v>
      </c>
      <c r="F30" s="49" t="s">
        <v>7</v>
      </c>
      <c r="G30" s="50" t="s">
        <v>125</v>
      </c>
      <c r="H30" s="51">
        <v>66.935000000000002</v>
      </c>
      <c r="I30" s="52">
        <v>0</v>
      </c>
      <c r="J30" s="53">
        <f>ROUND(H30*I30,2)</f>
        <v>0</v>
      </c>
      <c r="K30" s="54">
        <v>0.20999999999999999</v>
      </c>
      <c r="L30" s="55">
        <f>ROUND(J30*1.21,2)</f>
        <v>0</v>
      </c>
      <c r="M30" s="13"/>
      <c r="N30" s="2"/>
      <c r="O30" s="2"/>
      <c r="P30" s="2"/>
      <c r="Q30" s="40">
        <f>IF(ISNUMBER(K30),IF(H30&gt;0,IF(I30&gt;0,J30,0),0),0)</f>
        <v>0</v>
      </c>
      <c r="R30" s="9">
        <f>IF(ISNUMBER(K30)=FALSE,J30,0)</f>
        <v>0</v>
      </c>
    </row>
    <row r="31">
      <c r="A31" s="10"/>
      <c r="B31" s="56" t="s">
        <v>76</v>
      </c>
      <c r="C31" s="1"/>
      <c r="D31" s="1"/>
      <c r="E31" s="57" t="s">
        <v>126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78</v>
      </c>
      <c r="C32" s="1"/>
      <c r="D32" s="1"/>
      <c r="E32" s="57" t="s">
        <v>522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80</v>
      </c>
      <c r="C33" s="1"/>
      <c r="D33" s="1"/>
      <c r="E33" s="57" t="s">
        <v>128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82</v>
      </c>
      <c r="C34" s="1"/>
      <c r="D34" s="1"/>
      <c r="E34" s="57" t="s">
        <v>83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 thickBot="1">
      <c r="A35" s="10"/>
      <c r="B35" s="58" t="s">
        <v>84</v>
      </c>
      <c r="C35" s="31"/>
      <c r="D35" s="31"/>
      <c r="E35" s="29"/>
      <c r="F35" s="31"/>
      <c r="G35" s="31"/>
      <c r="H35" s="59"/>
      <c r="I35" s="31"/>
      <c r="J35" s="59"/>
      <c r="K35" s="31"/>
      <c r="L35" s="31"/>
      <c r="M35" s="13"/>
      <c r="N35" s="2"/>
      <c r="O35" s="2"/>
      <c r="P35" s="2"/>
      <c r="Q35" s="2"/>
    </row>
    <row r="36" thickTop="1">
      <c r="A36" s="10"/>
      <c r="B36" s="48">
        <v>2</v>
      </c>
      <c r="C36" s="49" t="s">
        <v>297</v>
      </c>
      <c r="D36" s="49"/>
      <c r="E36" s="49" t="s">
        <v>298</v>
      </c>
      <c r="F36" s="49" t="s">
        <v>7</v>
      </c>
      <c r="G36" s="50" t="s">
        <v>75</v>
      </c>
      <c r="H36" s="60">
        <v>1</v>
      </c>
      <c r="I36" s="61">
        <v>0</v>
      </c>
      <c r="J36" s="62">
        <f>ROUND(H36*I36,2)</f>
        <v>0</v>
      </c>
      <c r="K36" s="63">
        <v>0.20999999999999999</v>
      </c>
      <c r="L36" s="64">
        <f>ROUND(J36*1.21,2)</f>
        <v>0</v>
      </c>
      <c r="M36" s="13"/>
      <c r="N36" s="2"/>
      <c r="O36" s="2"/>
      <c r="P36" s="2"/>
      <c r="Q36" s="40">
        <f>IF(ISNUMBER(K36),IF(H36&gt;0,IF(I36&gt;0,J36,0),0),0)</f>
        <v>0</v>
      </c>
      <c r="R36" s="9">
        <f>IF(ISNUMBER(K36)=FALSE,J36,0)</f>
        <v>0</v>
      </c>
    </row>
    <row r="37">
      <c r="A37" s="10"/>
      <c r="B37" s="56" t="s">
        <v>76</v>
      </c>
      <c r="C37" s="1"/>
      <c r="D37" s="1"/>
      <c r="E37" s="57" t="s">
        <v>465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78</v>
      </c>
      <c r="C38" s="1"/>
      <c r="D38" s="1"/>
      <c r="E38" s="57" t="s">
        <v>79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80</v>
      </c>
      <c r="C39" s="1"/>
      <c r="D39" s="1"/>
      <c r="E39" s="57" t="s">
        <v>300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82</v>
      </c>
      <c r="C40" s="1"/>
      <c r="D40" s="1"/>
      <c r="E40" s="57" t="s">
        <v>83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 thickBot="1">
      <c r="A41" s="10"/>
      <c r="B41" s="58" t="s">
        <v>84</v>
      </c>
      <c r="C41" s="31"/>
      <c r="D41" s="31"/>
      <c r="E41" s="29"/>
      <c r="F41" s="31"/>
      <c r="G41" s="31"/>
      <c r="H41" s="59"/>
      <c r="I41" s="31"/>
      <c r="J41" s="59"/>
      <c r="K41" s="31"/>
      <c r="L41" s="31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5">
        <v>0</v>
      </c>
      <c r="D42" s="1"/>
      <c r="E42" s="65" t="s">
        <v>117</v>
      </c>
      <c r="F42" s="1"/>
      <c r="G42" s="66" t="s">
        <v>110</v>
      </c>
      <c r="H42" s="67">
        <f>J30+J36</f>
        <v>0</v>
      </c>
      <c r="I42" s="66" t="s">
        <v>111</v>
      </c>
      <c r="J42" s="68">
        <f>(L42-H42)</f>
        <v>0</v>
      </c>
      <c r="K42" s="66" t="s">
        <v>112</v>
      </c>
      <c r="L42" s="69">
        <f>ROUND((J30+J36)*1.21,2)</f>
        <v>0</v>
      </c>
      <c r="M42" s="13"/>
      <c r="N42" s="2"/>
      <c r="O42" s="2"/>
      <c r="P42" s="2"/>
      <c r="Q42" s="40">
        <f>0+Q30+Q36</f>
        <v>0</v>
      </c>
      <c r="R42" s="9">
        <f>0+R30+R36</f>
        <v>0</v>
      </c>
      <c r="S42" s="70">
        <f>Q42*(1+J42)+R42</f>
        <v>0</v>
      </c>
    </row>
    <row r="43" thickTop="1" thickBot="1" ht="25" customHeight="1">
      <c r="A43" s="10"/>
      <c r="B43" s="71"/>
      <c r="C43" s="71"/>
      <c r="D43" s="71"/>
      <c r="E43" s="71"/>
      <c r="F43" s="71"/>
      <c r="G43" s="72" t="s">
        <v>113</v>
      </c>
      <c r="H43" s="73">
        <f>0+J30+J36</f>
        <v>0</v>
      </c>
      <c r="I43" s="72" t="s">
        <v>114</v>
      </c>
      <c r="J43" s="74">
        <f>0+J42</f>
        <v>0</v>
      </c>
      <c r="K43" s="72" t="s">
        <v>115</v>
      </c>
      <c r="L43" s="75">
        <f>0+L42</f>
        <v>0</v>
      </c>
      <c r="M43" s="13"/>
      <c r="N43" s="2"/>
      <c r="O43" s="2"/>
      <c r="P43" s="2"/>
      <c r="Q43" s="2"/>
    </row>
    <row r="44" ht="40" customHeight="1">
      <c r="A44" s="10"/>
      <c r="B44" s="79" t="s">
        <v>141</v>
      </c>
      <c r="C44" s="1"/>
      <c r="D44" s="1"/>
      <c r="E44" s="1"/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48">
        <v>3</v>
      </c>
      <c r="C45" s="49" t="s">
        <v>301</v>
      </c>
      <c r="D45" s="49"/>
      <c r="E45" s="49" t="s">
        <v>302</v>
      </c>
      <c r="F45" s="49" t="s">
        <v>7</v>
      </c>
      <c r="G45" s="50" t="s">
        <v>303</v>
      </c>
      <c r="H45" s="51">
        <v>120</v>
      </c>
      <c r="I45" s="52">
        <v>0</v>
      </c>
      <c r="J45" s="53">
        <f>ROUND(H45*I45,2)</f>
        <v>0</v>
      </c>
      <c r="K45" s="54">
        <v>0.20999999999999999</v>
      </c>
      <c r="L45" s="55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304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305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306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>
      <c r="A51" s="10"/>
      <c r="B51" s="48">
        <v>4</v>
      </c>
      <c r="C51" s="49" t="s">
        <v>307</v>
      </c>
      <c r="D51" s="49"/>
      <c r="E51" s="49" t="s">
        <v>308</v>
      </c>
      <c r="F51" s="49" t="s">
        <v>7</v>
      </c>
      <c r="G51" s="50" t="s">
        <v>144</v>
      </c>
      <c r="H51" s="60">
        <v>35.228999999999999</v>
      </c>
      <c r="I51" s="61">
        <v>0</v>
      </c>
      <c r="J51" s="62">
        <f>ROUND(H51*I51,2)</f>
        <v>0</v>
      </c>
      <c r="K51" s="63">
        <v>0.20999999999999999</v>
      </c>
      <c r="L51" s="64">
        <f>ROUND(J51*1.21,2)</f>
        <v>0</v>
      </c>
      <c r="M51" s="13"/>
      <c r="N51" s="2"/>
      <c r="O51" s="2"/>
      <c r="P51" s="2"/>
      <c r="Q51" s="40">
        <f>IF(ISNUMBER(K51),IF(H51&gt;0,IF(I51&gt;0,J51,0),0),0)</f>
        <v>0</v>
      </c>
      <c r="R51" s="9">
        <f>IF(ISNUMBER(K51)=FALSE,J51,0)</f>
        <v>0</v>
      </c>
    </row>
    <row r="52">
      <c r="A52" s="10"/>
      <c r="B52" s="56" t="s">
        <v>76</v>
      </c>
      <c r="C52" s="1"/>
      <c r="D52" s="1"/>
      <c r="E52" s="57" t="s">
        <v>309</v>
      </c>
      <c r="F52" s="1"/>
      <c r="G52" s="1"/>
      <c r="H52" s="47"/>
      <c r="I52" s="1"/>
      <c r="J52" s="47"/>
      <c r="K52" s="1"/>
      <c r="L52" s="1"/>
      <c r="M52" s="13"/>
      <c r="N52" s="2"/>
      <c r="O52" s="2"/>
      <c r="P52" s="2"/>
      <c r="Q52" s="2"/>
    </row>
    <row r="53">
      <c r="A53" s="10"/>
      <c r="B53" s="56" t="s">
        <v>78</v>
      </c>
      <c r="C53" s="1"/>
      <c r="D53" s="1"/>
      <c r="E53" s="57" t="s">
        <v>523</v>
      </c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56" t="s">
        <v>80</v>
      </c>
      <c r="C54" s="1"/>
      <c r="D54" s="1"/>
      <c r="E54" s="57" t="s">
        <v>311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>
      <c r="A55" s="10"/>
      <c r="B55" s="56" t="s">
        <v>82</v>
      </c>
      <c r="C55" s="1"/>
      <c r="D55" s="1"/>
      <c r="E55" s="57" t="s">
        <v>83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 thickBot="1">
      <c r="A56" s="10"/>
      <c r="B56" s="58" t="s">
        <v>84</v>
      </c>
      <c r="C56" s="31"/>
      <c r="D56" s="31"/>
      <c r="E56" s="29"/>
      <c r="F56" s="31"/>
      <c r="G56" s="31"/>
      <c r="H56" s="59"/>
      <c r="I56" s="31"/>
      <c r="J56" s="59"/>
      <c r="K56" s="31"/>
      <c r="L56" s="31"/>
      <c r="M56" s="13"/>
      <c r="N56" s="2"/>
      <c r="O56" s="2"/>
      <c r="P56" s="2"/>
      <c r="Q56" s="2"/>
    </row>
    <row r="57" thickTop="1">
      <c r="A57" s="10"/>
      <c r="B57" s="48">
        <v>5</v>
      </c>
      <c r="C57" s="49" t="s">
        <v>186</v>
      </c>
      <c r="D57" s="49"/>
      <c r="E57" s="49" t="s">
        <v>187</v>
      </c>
      <c r="F57" s="49" t="s">
        <v>7</v>
      </c>
      <c r="G57" s="50" t="s">
        <v>144</v>
      </c>
      <c r="H57" s="60">
        <v>35.228999999999999</v>
      </c>
      <c r="I57" s="61">
        <v>0</v>
      </c>
      <c r="J57" s="62">
        <f>ROUND(H57*I57,2)</f>
        <v>0</v>
      </c>
      <c r="K57" s="63">
        <v>0.20999999999999999</v>
      </c>
      <c r="L57" s="64">
        <f>ROUND(J57*1.21,2)</f>
        <v>0</v>
      </c>
      <c r="M57" s="13"/>
      <c r="N57" s="2"/>
      <c r="O57" s="2"/>
      <c r="P57" s="2"/>
      <c r="Q57" s="40">
        <f>IF(ISNUMBER(K57),IF(H57&gt;0,IF(I57&gt;0,J57,0),0),0)</f>
        <v>0</v>
      </c>
      <c r="R57" s="9">
        <f>IF(ISNUMBER(K57)=FALSE,J57,0)</f>
        <v>0</v>
      </c>
    </row>
    <row r="58">
      <c r="A58" s="10"/>
      <c r="B58" s="56" t="s">
        <v>76</v>
      </c>
      <c r="C58" s="1"/>
      <c r="D58" s="1"/>
      <c r="E58" s="57" t="s">
        <v>312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78</v>
      </c>
      <c r="C59" s="1"/>
      <c r="D59" s="1"/>
      <c r="E59" s="57" t="s">
        <v>524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>
      <c r="A60" s="10"/>
      <c r="B60" s="56" t="s">
        <v>80</v>
      </c>
      <c r="C60" s="1"/>
      <c r="D60" s="1"/>
      <c r="E60" s="57" t="s">
        <v>190</v>
      </c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>
      <c r="A61" s="10"/>
      <c r="B61" s="56" t="s">
        <v>82</v>
      </c>
      <c r="C61" s="1"/>
      <c r="D61" s="1"/>
      <c r="E61" s="57" t="s">
        <v>83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 thickBot="1">
      <c r="A62" s="10"/>
      <c r="B62" s="58" t="s">
        <v>84</v>
      </c>
      <c r="C62" s="31"/>
      <c r="D62" s="31"/>
      <c r="E62" s="29"/>
      <c r="F62" s="31"/>
      <c r="G62" s="31"/>
      <c r="H62" s="59"/>
      <c r="I62" s="31"/>
      <c r="J62" s="59"/>
      <c r="K62" s="31"/>
      <c r="L62" s="31"/>
      <c r="M62" s="13"/>
      <c r="N62" s="2"/>
      <c r="O62" s="2"/>
      <c r="P62" s="2"/>
      <c r="Q62" s="2"/>
    </row>
    <row r="63" thickTop="1">
      <c r="A63" s="10"/>
      <c r="B63" s="48">
        <v>6</v>
      </c>
      <c r="C63" s="49" t="s">
        <v>314</v>
      </c>
      <c r="D63" s="49"/>
      <c r="E63" s="49" t="s">
        <v>315</v>
      </c>
      <c r="F63" s="49" t="s">
        <v>7</v>
      </c>
      <c r="G63" s="50" t="s">
        <v>144</v>
      </c>
      <c r="H63" s="60">
        <v>4.3200000000000003</v>
      </c>
      <c r="I63" s="61">
        <v>0</v>
      </c>
      <c r="J63" s="62">
        <f>ROUND(H63*I63,2)</f>
        <v>0</v>
      </c>
      <c r="K63" s="63">
        <v>0.20999999999999999</v>
      </c>
      <c r="L63" s="64">
        <f>ROUND(J63*1.21,2)</f>
        <v>0</v>
      </c>
      <c r="M63" s="13"/>
      <c r="N63" s="2"/>
      <c r="O63" s="2"/>
      <c r="P63" s="2"/>
      <c r="Q63" s="40">
        <f>IF(ISNUMBER(K63),IF(H63&gt;0,IF(I63&gt;0,J63,0),0),0)</f>
        <v>0</v>
      </c>
      <c r="R63" s="9">
        <f>IF(ISNUMBER(K63)=FALSE,J63,0)</f>
        <v>0</v>
      </c>
    </row>
    <row r="64">
      <c r="A64" s="10"/>
      <c r="B64" s="56" t="s">
        <v>76</v>
      </c>
      <c r="C64" s="1"/>
      <c r="D64" s="1"/>
      <c r="E64" s="57" t="s">
        <v>316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78</v>
      </c>
      <c r="C65" s="1"/>
      <c r="D65" s="1"/>
      <c r="E65" s="57" t="s">
        <v>525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>
      <c r="A66" s="10"/>
      <c r="B66" s="56" t="s">
        <v>80</v>
      </c>
      <c r="C66" s="1"/>
      <c r="D66" s="1"/>
      <c r="E66" s="57" t="s">
        <v>318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>
      <c r="A67" s="10"/>
      <c r="B67" s="56" t="s">
        <v>82</v>
      </c>
      <c r="C67" s="1"/>
      <c r="D67" s="1"/>
      <c r="E67" s="57" t="s">
        <v>83</v>
      </c>
      <c r="F67" s="1"/>
      <c r="G67" s="1"/>
      <c r="H67" s="47"/>
      <c r="I67" s="1"/>
      <c r="J67" s="47"/>
      <c r="K67" s="1"/>
      <c r="L67" s="1"/>
      <c r="M67" s="13"/>
      <c r="N67" s="2"/>
      <c r="O67" s="2"/>
      <c r="P67" s="2"/>
      <c r="Q67" s="2"/>
    </row>
    <row r="68" thickBot="1">
      <c r="A68" s="10"/>
      <c r="B68" s="58" t="s">
        <v>84</v>
      </c>
      <c r="C68" s="31"/>
      <c r="D68" s="31"/>
      <c r="E68" s="29"/>
      <c r="F68" s="31"/>
      <c r="G68" s="31"/>
      <c r="H68" s="59"/>
      <c r="I68" s="31"/>
      <c r="J68" s="59"/>
      <c r="K68" s="31"/>
      <c r="L68" s="31"/>
      <c r="M68" s="13"/>
      <c r="N68" s="2"/>
      <c r="O68" s="2"/>
      <c r="P68" s="2"/>
      <c r="Q68" s="2"/>
    </row>
    <row r="69" thickTop="1">
      <c r="A69" s="10"/>
      <c r="B69" s="48">
        <v>7</v>
      </c>
      <c r="C69" s="49" t="s">
        <v>319</v>
      </c>
      <c r="D69" s="49" t="s">
        <v>123</v>
      </c>
      <c r="E69" s="49" t="s">
        <v>320</v>
      </c>
      <c r="F69" s="49" t="s">
        <v>7</v>
      </c>
      <c r="G69" s="50" t="s">
        <v>144</v>
      </c>
      <c r="H69" s="60">
        <v>4.04</v>
      </c>
      <c r="I69" s="61">
        <v>0</v>
      </c>
      <c r="J69" s="62">
        <f>ROUND(H69*I69,2)</f>
        <v>0</v>
      </c>
      <c r="K69" s="63">
        <v>0.20999999999999999</v>
      </c>
      <c r="L69" s="64">
        <f>ROUND(J69*1.21,2)</f>
        <v>0</v>
      </c>
      <c r="M69" s="13"/>
      <c r="N69" s="2"/>
      <c r="O69" s="2"/>
      <c r="P69" s="2"/>
      <c r="Q69" s="40">
        <f>IF(ISNUMBER(K69),IF(H69&gt;0,IF(I69&gt;0,J69,0),0),0)</f>
        <v>0</v>
      </c>
      <c r="R69" s="9">
        <f>IF(ISNUMBER(K69)=FALSE,J69,0)</f>
        <v>0</v>
      </c>
    </row>
    <row r="70">
      <c r="A70" s="10"/>
      <c r="B70" s="56" t="s">
        <v>76</v>
      </c>
      <c r="C70" s="1"/>
      <c r="D70" s="1"/>
      <c r="E70" s="57" t="s">
        <v>321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78</v>
      </c>
      <c r="C71" s="1"/>
      <c r="D71" s="1"/>
      <c r="E71" s="57" t="s">
        <v>526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80</v>
      </c>
      <c r="C72" s="1"/>
      <c r="D72" s="1"/>
      <c r="E72" s="57" t="s">
        <v>323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>
      <c r="A73" s="10"/>
      <c r="B73" s="56" t="s">
        <v>82</v>
      </c>
      <c r="C73" s="1"/>
      <c r="D73" s="1"/>
      <c r="E73" s="57" t="s">
        <v>83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 thickBot="1">
      <c r="A74" s="10"/>
      <c r="B74" s="58" t="s">
        <v>84</v>
      </c>
      <c r="C74" s="31"/>
      <c r="D74" s="31"/>
      <c r="E74" s="29"/>
      <c r="F74" s="31"/>
      <c r="G74" s="31"/>
      <c r="H74" s="59"/>
      <c r="I74" s="31"/>
      <c r="J74" s="59"/>
      <c r="K74" s="31"/>
      <c r="L74" s="31"/>
      <c r="M74" s="13"/>
      <c r="N74" s="2"/>
      <c r="O74" s="2"/>
      <c r="P74" s="2"/>
      <c r="Q74" s="2"/>
    </row>
    <row r="75" thickTop="1">
      <c r="A75" s="10"/>
      <c r="B75" s="48">
        <v>8</v>
      </c>
      <c r="C75" s="49" t="s">
        <v>319</v>
      </c>
      <c r="D75" s="49" t="s">
        <v>129</v>
      </c>
      <c r="E75" s="49" t="s">
        <v>320</v>
      </c>
      <c r="F75" s="49" t="s">
        <v>7</v>
      </c>
      <c r="G75" s="50" t="s">
        <v>144</v>
      </c>
      <c r="H75" s="60">
        <v>5.8029999999999999</v>
      </c>
      <c r="I75" s="61">
        <v>0</v>
      </c>
      <c r="J75" s="62">
        <f>ROUND(H75*I75,2)</f>
        <v>0</v>
      </c>
      <c r="K75" s="63">
        <v>0.20999999999999999</v>
      </c>
      <c r="L75" s="64">
        <f>ROUND(J75*1.21,2)</f>
        <v>0</v>
      </c>
      <c r="M75" s="13"/>
      <c r="N75" s="2"/>
      <c r="O75" s="2"/>
      <c r="P75" s="2"/>
      <c r="Q75" s="40">
        <f>IF(ISNUMBER(K75),IF(H75&gt;0,IF(I75&gt;0,J75,0),0),0)</f>
        <v>0</v>
      </c>
      <c r="R75" s="9">
        <f>IF(ISNUMBER(K75)=FALSE,J75,0)</f>
        <v>0</v>
      </c>
    </row>
    <row r="76">
      <c r="A76" s="10"/>
      <c r="B76" s="56" t="s">
        <v>76</v>
      </c>
      <c r="C76" s="1"/>
      <c r="D76" s="1"/>
      <c r="E76" s="57" t="s">
        <v>324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78</v>
      </c>
      <c r="C77" s="1"/>
      <c r="D77" s="1"/>
      <c r="E77" s="57" t="s">
        <v>527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80</v>
      </c>
      <c r="C78" s="1"/>
      <c r="D78" s="1"/>
      <c r="E78" s="57" t="s">
        <v>323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>
      <c r="A79" s="10"/>
      <c r="B79" s="56" t="s">
        <v>82</v>
      </c>
      <c r="C79" s="1"/>
      <c r="D79" s="1"/>
      <c r="E79" s="57" t="s">
        <v>83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 thickBot="1">
      <c r="A80" s="10"/>
      <c r="B80" s="58" t="s">
        <v>84</v>
      </c>
      <c r="C80" s="31"/>
      <c r="D80" s="31"/>
      <c r="E80" s="29"/>
      <c r="F80" s="31"/>
      <c r="G80" s="31"/>
      <c r="H80" s="59"/>
      <c r="I80" s="31"/>
      <c r="J80" s="59"/>
      <c r="K80" s="31"/>
      <c r="L80" s="31"/>
      <c r="M80" s="13"/>
      <c r="N80" s="2"/>
      <c r="O80" s="2"/>
      <c r="P80" s="2"/>
      <c r="Q80" s="2"/>
    </row>
    <row r="81" thickTop="1">
      <c r="A81" s="10"/>
      <c r="B81" s="48">
        <v>9</v>
      </c>
      <c r="C81" s="49" t="s">
        <v>326</v>
      </c>
      <c r="D81" s="49"/>
      <c r="E81" s="49" t="s">
        <v>327</v>
      </c>
      <c r="F81" s="49" t="s">
        <v>7</v>
      </c>
      <c r="G81" s="50" t="s">
        <v>227</v>
      </c>
      <c r="H81" s="60">
        <v>12.66</v>
      </c>
      <c r="I81" s="61">
        <v>0</v>
      </c>
      <c r="J81" s="62">
        <f>ROUND(H81*I81,2)</f>
        <v>0</v>
      </c>
      <c r="K81" s="63">
        <v>0.20999999999999999</v>
      </c>
      <c r="L81" s="64">
        <f>ROUND(J81*1.21,2)</f>
        <v>0</v>
      </c>
      <c r="M81" s="13"/>
      <c r="N81" s="2"/>
      <c r="O81" s="2"/>
      <c r="P81" s="2"/>
      <c r="Q81" s="40">
        <f>IF(ISNUMBER(K81),IF(H81&gt;0,IF(I81&gt;0,J81,0),0),0)</f>
        <v>0</v>
      </c>
      <c r="R81" s="9">
        <f>IF(ISNUMBER(K81)=FALSE,J81,0)</f>
        <v>0</v>
      </c>
    </row>
    <row r="82">
      <c r="A82" s="10"/>
      <c r="B82" s="56" t="s">
        <v>76</v>
      </c>
      <c r="C82" s="1"/>
      <c r="D82" s="1"/>
      <c r="E82" s="57" t="s">
        <v>328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78</v>
      </c>
      <c r="C83" s="1"/>
      <c r="D83" s="1"/>
      <c r="E83" s="57" t="s">
        <v>528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80</v>
      </c>
      <c r="C84" s="1"/>
      <c r="D84" s="1"/>
      <c r="E84" s="57" t="s">
        <v>229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>
      <c r="A85" s="10"/>
      <c r="B85" s="56" t="s">
        <v>82</v>
      </c>
      <c r="C85" s="1"/>
      <c r="D85" s="1"/>
      <c r="E85" s="57" t="s">
        <v>83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 thickBot="1">
      <c r="A86" s="10"/>
      <c r="B86" s="58" t="s">
        <v>84</v>
      </c>
      <c r="C86" s="31"/>
      <c r="D86" s="31"/>
      <c r="E86" s="29"/>
      <c r="F86" s="31"/>
      <c r="G86" s="31"/>
      <c r="H86" s="59"/>
      <c r="I86" s="31"/>
      <c r="J86" s="59"/>
      <c r="K86" s="31"/>
      <c r="L86" s="31"/>
      <c r="M86" s="13"/>
      <c r="N86" s="2"/>
      <c r="O86" s="2"/>
      <c r="P86" s="2"/>
      <c r="Q86" s="2"/>
    </row>
    <row r="87" thickTop="1" thickBot="1" ht="25" customHeight="1">
      <c r="A87" s="10"/>
      <c r="B87" s="1"/>
      <c r="C87" s="65">
        <v>1</v>
      </c>
      <c r="D87" s="1"/>
      <c r="E87" s="65" t="s">
        <v>118</v>
      </c>
      <c r="F87" s="1"/>
      <c r="G87" s="66" t="s">
        <v>110</v>
      </c>
      <c r="H87" s="67">
        <f>J45+J51+J57+J63+J69+J75+J81</f>
        <v>0</v>
      </c>
      <c r="I87" s="66" t="s">
        <v>111</v>
      </c>
      <c r="J87" s="68">
        <f>(L87-H87)</f>
        <v>0</v>
      </c>
      <c r="K87" s="66" t="s">
        <v>112</v>
      </c>
      <c r="L87" s="69">
        <f>ROUND((J45+J51+J57+J63+J69+J75+J81)*1.21,2)</f>
        <v>0</v>
      </c>
      <c r="M87" s="13"/>
      <c r="N87" s="2"/>
      <c r="O87" s="2"/>
      <c r="P87" s="2"/>
      <c r="Q87" s="40">
        <f>0+Q45+Q51+Q57+Q63+Q69+Q75+Q81</f>
        <v>0</v>
      </c>
      <c r="R87" s="9">
        <f>0+R45+R51+R57+R63+R69+R75+R81</f>
        <v>0</v>
      </c>
      <c r="S87" s="70">
        <f>Q87*(1+J87)+R87</f>
        <v>0</v>
      </c>
    </row>
    <row r="88" thickTop="1" thickBot="1" ht="25" customHeight="1">
      <c r="A88" s="10"/>
      <c r="B88" s="71"/>
      <c r="C88" s="71"/>
      <c r="D88" s="71"/>
      <c r="E88" s="71"/>
      <c r="F88" s="71"/>
      <c r="G88" s="72" t="s">
        <v>113</v>
      </c>
      <c r="H88" s="73">
        <f>0+J45+J51+J57+J63+J69+J75+J81</f>
        <v>0</v>
      </c>
      <c r="I88" s="72" t="s">
        <v>114</v>
      </c>
      <c r="J88" s="74">
        <f>0+J87</f>
        <v>0</v>
      </c>
      <c r="K88" s="72" t="s">
        <v>115</v>
      </c>
      <c r="L88" s="75">
        <f>0+L87</f>
        <v>0</v>
      </c>
      <c r="M88" s="13"/>
      <c r="N88" s="2"/>
      <c r="O88" s="2"/>
      <c r="P88" s="2"/>
      <c r="Q88" s="2"/>
    </row>
    <row r="89" ht="40" customHeight="1">
      <c r="A89" s="10"/>
      <c r="B89" s="79" t="s">
        <v>232</v>
      </c>
      <c r="C89" s="1"/>
      <c r="D89" s="1"/>
      <c r="E89" s="1"/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48">
        <v>10</v>
      </c>
      <c r="C90" s="49" t="s">
        <v>330</v>
      </c>
      <c r="D90" s="49"/>
      <c r="E90" s="49" t="s">
        <v>331</v>
      </c>
      <c r="F90" s="49" t="s">
        <v>7</v>
      </c>
      <c r="G90" s="50" t="s">
        <v>163</v>
      </c>
      <c r="H90" s="51">
        <v>12</v>
      </c>
      <c r="I90" s="52">
        <v>0</v>
      </c>
      <c r="J90" s="53">
        <f>ROUND(H90*I90,2)</f>
        <v>0</v>
      </c>
      <c r="K90" s="54">
        <v>0.20999999999999999</v>
      </c>
      <c r="L90" s="55">
        <f>ROUND(J90*1.21,2)</f>
        <v>0</v>
      </c>
      <c r="M90" s="13"/>
      <c r="N90" s="2"/>
      <c r="O90" s="2"/>
      <c r="P90" s="2"/>
      <c r="Q90" s="40">
        <f>IF(ISNUMBER(K90),IF(H90&gt;0,IF(I90&gt;0,J90,0),0),0)</f>
        <v>0</v>
      </c>
      <c r="R90" s="9">
        <f>IF(ISNUMBER(K90)=FALSE,J90,0)</f>
        <v>0</v>
      </c>
    </row>
    <row r="91">
      <c r="A91" s="10"/>
      <c r="B91" s="56" t="s">
        <v>76</v>
      </c>
      <c r="C91" s="1"/>
      <c r="D91" s="1"/>
      <c r="E91" s="57" t="s">
        <v>332</v>
      </c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>
      <c r="A92" s="10"/>
      <c r="B92" s="56" t="s">
        <v>78</v>
      </c>
      <c r="C92" s="1"/>
      <c r="D92" s="1"/>
      <c r="E92" s="57" t="s">
        <v>529</v>
      </c>
      <c r="F92" s="1"/>
      <c r="G92" s="1"/>
      <c r="H92" s="47"/>
      <c r="I92" s="1"/>
      <c r="J92" s="47"/>
      <c r="K92" s="1"/>
      <c r="L92" s="1"/>
      <c r="M92" s="13"/>
      <c r="N92" s="2"/>
      <c r="O92" s="2"/>
      <c r="P92" s="2"/>
      <c r="Q92" s="2"/>
    </row>
    <row r="93">
      <c r="A93" s="10"/>
      <c r="B93" s="56" t="s">
        <v>80</v>
      </c>
      <c r="C93" s="1"/>
      <c r="D93" s="1"/>
      <c r="E93" s="57" t="s">
        <v>334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82</v>
      </c>
      <c r="C94" s="1"/>
      <c r="D94" s="1"/>
      <c r="E94" s="57" t="s">
        <v>83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 thickBot="1">
      <c r="A95" s="10"/>
      <c r="B95" s="58" t="s">
        <v>84</v>
      </c>
      <c r="C95" s="31"/>
      <c r="D95" s="31"/>
      <c r="E95" s="29"/>
      <c r="F95" s="31"/>
      <c r="G95" s="31"/>
      <c r="H95" s="59"/>
      <c r="I95" s="31"/>
      <c r="J95" s="59"/>
      <c r="K95" s="31"/>
      <c r="L95" s="31"/>
      <c r="M95" s="13"/>
      <c r="N95" s="2"/>
      <c r="O95" s="2"/>
      <c r="P95" s="2"/>
      <c r="Q95" s="2"/>
    </row>
    <row r="96" thickTop="1">
      <c r="A96" s="10"/>
      <c r="B96" s="48">
        <v>11</v>
      </c>
      <c r="C96" s="49" t="s">
        <v>233</v>
      </c>
      <c r="D96" s="49"/>
      <c r="E96" s="49" t="s">
        <v>234</v>
      </c>
      <c r="F96" s="49" t="s">
        <v>7</v>
      </c>
      <c r="G96" s="50" t="s">
        <v>227</v>
      </c>
      <c r="H96" s="60">
        <v>14.4</v>
      </c>
      <c r="I96" s="61">
        <v>0</v>
      </c>
      <c r="J96" s="62">
        <f>ROUND(H96*I96,2)</f>
        <v>0</v>
      </c>
      <c r="K96" s="63">
        <v>0.20999999999999999</v>
      </c>
      <c r="L96" s="64">
        <f>ROUND(J96*1.21,2)</f>
        <v>0</v>
      </c>
      <c r="M96" s="13"/>
      <c r="N96" s="2"/>
      <c r="O96" s="2"/>
      <c r="P96" s="2"/>
      <c r="Q96" s="40">
        <f>IF(ISNUMBER(K96),IF(H96&gt;0,IF(I96&gt;0,J96,0),0),0)</f>
        <v>0</v>
      </c>
      <c r="R96" s="9">
        <f>IF(ISNUMBER(K96)=FALSE,J96,0)</f>
        <v>0</v>
      </c>
    </row>
    <row r="97">
      <c r="A97" s="10"/>
      <c r="B97" s="56" t="s">
        <v>76</v>
      </c>
      <c r="C97" s="1"/>
      <c r="D97" s="1"/>
      <c r="E97" s="57" t="s">
        <v>414</v>
      </c>
      <c r="F97" s="1"/>
      <c r="G97" s="1"/>
      <c r="H97" s="47"/>
      <c r="I97" s="1"/>
      <c r="J97" s="47"/>
      <c r="K97" s="1"/>
      <c r="L97" s="1"/>
      <c r="M97" s="13"/>
      <c r="N97" s="2"/>
      <c r="O97" s="2"/>
      <c r="P97" s="2"/>
      <c r="Q97" s="2"/>
    </row>
    <row r="98">
      <c r="A98" s="10"/>
      <c r="B98" s="56" t="s">
        <v>78</v>
      </c>
      <c r="C98" s="1"/>
      <c r="D98" s="1"/>
      <c r="E98" s="57" t="s">
        <v>530</v>
      </c>
      <c r="F98" s="1"/>
      <c r="G98" s="1"/>
      <c r="H98" s="47"/>
      <c r="I98" s="1"/>
      <c r="J98" s="47"/>
      <c r="K98" s="1"/>
      <c r="L98" s="1"/>
      <c r="M98" s="13"/>
      <c r="N98" s="2"/>
      <c r="O98" s="2"/>
      <c r="P98" s="2"/>
      <c r="Q98" s="2"/>
    </row>
    <row r="99">
      <c r="A99" s="10"/>
      <c r="B99" s="56" t="s">
        <v>80</v>
      </c>
      <c r="C99" s="1"/>
      <c r="D99" s="1"/>
      <c r="E99" s="57" t="s">
        <v>237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82</v>
      </c>
      <c r="C100" s="1"/>
      <c r="D100" s="1"/>
      <c r="E100" s="57" t="s">
        <v>83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 thickBot="1">
      <c r="A101" s="10"/>
      <c r="B101" s="58" t="s">
        <v>84</v>
      </c>
      <c r="C101" s="31"/>
      <c r="D101" s="31"/>
      <c r="E101" s="29"/>
      <c r="F101" s="31"/>
      <c r="G101" s="31"/>
      <c r="H101" s="59"/>
      <c r="I101" s="31"/>
      <c r="J101" s="59"/>
      <c r="K101" s="31"/>
      <c r="L101" s="31"/>
      <c r="M101" s="13"/>
      <c r="N101" s="2"/>
      <c r="O101" s="2"/>
      <c r="P101" s="2"/>
      <c r="Q101" s="2"/>
    </row>
    <row r="102" thickTop="1" thickBot="1" ht="25" customHeight="1">
      <c r="A102" s="10"/>
      <c r="B102" s="1"/>
      <c r="C102" s="65">
        <v>2</v>
      </c>
      <c r="D102" s="1"/>
      <c r="E102" s="65" t="s">
        <v>222</v>
      </c>
      <c r="F102" s="1"/>
      <c r="G102" s="66" t="s">
        <v>110</v>
      </c>
      <c r="H102" s="67">
        <f>J90+J96</f>
        <v>0</v>
      </c>
      <c r="I102" s="66" t="s">
        <v>111</v>
      </c>
      <c r="J102" s="68">
        <f>(L102-H102)</f>
        <v>0</v>
      </c>
      <c r="K102" s="66" t="s">
        <v>112</v>
      </c>
      <c r="L102" s="69">
        <f>ROUND((J90+J96)*1.21,2)</f>
        <v>0</v>
      </c>
      <c r="M102" s="13"/>
      <c r="N102" s="2"/>
      <c r="O102" s="2"/>
      <c r="P102" s="2"/>
      <c r="Q102" s="40">
        <f>0+Q90+Q96</f>
        <v>0</v>
      </c>
      <c r="R102" s="9">
        <f>0+R90+R96</f>
        <v>0</v>
      </c>
      <c r="S102" s="70">
        <f>Q102*(1+J102)+R102</f>
        <v>0</v>
      </c>
    </row>
    <row r="103" thickTop="1" thickBot="1" ht="25" customHeight="1">
      <c r="A103" s="10"/>
      <c r="B103" s="71"/>
      <c r="C103" s="71"/>
      <c r="D103" s="71"/>
      <c r="E103" s="71"/>
      <c r="F103" s="71"/>
      <c r="G103" s="72" t="s">
        <v>113</v>
      </c>
      <c r="H103" s="73">
        <f>0+J90+J96</f>
        <v>0</v>
      </c>
      <c r="I103" s="72" t="s">
        <v>114</v>
      </c>
      <c r="J103" s="74">
        <f>0+J102</f>
        <v>0</v>
      </c>
      <c r="K103" s="72" t="s">
        <v>115</v>
      </c>
      <c r="L103" s="75">
        <f>0+L102</f>
        <v>0</v>
      </c>
      <c r="M103" s="13"/>
      <c r="N103" s="2"/>
      <c r="O103" s="2"/>
      <c r="P103" s="2"/>
      <c r="Q103" s="2"/>
    </row>
    <row r="104" ht="40" customHeight="1">
      <c r="A104" s="10"/>
      <c r="B104" s="79" t="s">
        <v>238</v>
      </c>
      <c r="C104" s="1"/>
      <c r="D104" s="1"/>
      <c r="E104" s="1"/>
      <c r="F104" s="1"/>
      <c r="G104" s="1"/>
      <c r="H104" s="47"/>
      <c r="I104" s="1"/>
      <c r="J104" s="47"/>
      <c r="K104" s="1"/>
      <c r="L104" s="1"/>
      <c r="M104" s="13"/>
      <c r="N104" s="2"/>
      <c r="O104" s="2"/>
      <c r="P104" s="2"/>
      <c r="Q104" s="2"/>
    </row>
    <row r="105">
      <c r="A105" s="10"/>
      <c r="B105" s="48">
        <v>12</v>
      </c>
      <c r="C105" s="49" t="s">
        <v>337</v>
      </c>
      <c r="D105" s="49"/>
      <c r="E105" s="49" t="s">
        <v>338</v>
      </c>
      <c r="F105" s="49" t="s">
        <v>7</v>
      </c>
      <c r="G105" s="50" t="s">
        <v>144</v>
      </c>
      <c r="H105" s="51">
        <v>0.10000000000000001</v>
      </c>
      <c r="I105" s="52">
        <v>0</v>
      </c>
      <c r="J105" s="53">
        <f>ROUND(H105*I105,2)</f>
        <v>0</v>
      </c>
      <c r="K105" s="54">
        <v>0.20999999999999999</v>
      </c>
      <c r="L105" s="55">
        <f>ROUND(J105*1.21,2)</f>
        <v>0</v>
      </c>
      <c r="M105" s="13"/>
      <c r="N105" s="2"/>
      <c r="O105" s="2"/>
      <c r="P105" s="2"/>
      <c r="Q105" s="40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6" t="s">
        <v>76</v>
      </c>
      <c r="C106" s="1"/>
      <c r="D106" s="1"/>
      <c r="E106" s="57" t="s">
        <v>339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78</v>
      </c>
      <c r="C107" s="1"/>
      <c r="D107" s="1"/>
      <c r="E107" s="57" t="s">
        <v>531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80</v>
      </c>
      <c r="C108" s="1"/>
      <c r="D108" s="1"/>
      <c r="E108" s="57" t="s">
        <v>341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>
      <c r="A109" s="10"/>
      <c r="B109" s="56" t="s">
        <v>82</v>
      </c>
      <c r="C109" s="1"/>
      <c r="D109" s="1"/>
      <c r="E109" s="57" t="s">
        <v>83</v>
      </c>
      <c r="F109" s="1"/>
      <c r="G109" s="1"/>
      <c r="H109" s="47"/>
      <c r="I109" s="1"/>
      <c r="J109" s="47"/>
      <c r="K109" s="1"/>
      <c r="L109" s="1"/>
      <c r="M109" s="13"/>
      <c r="N109" s="2"/>
      <c r="O109" s="2"/>
      <c r="P109" s="2"/>
      <c r="Q109" s="2"/>
    </row>
    <row r="110" thickBot="1">
      <c r="A110" s="10"/>
      <c r="B110" s="58" t="s">
        <v>84</v>
      </c>
      <c r="C110" s="31"/>
      <c r="D110" s="31"/>
      <c r="E110" s="29"/>
      <c r="F110" s="31"/>
      <c r="G110" s="31"/>
      <c r="H110" s="59"/>
      <c r="I110" s="31"/>
      <c r="J110" s="59"/>
      <c r="K110" s="31"/>
      <c r="L110" s="31"/>
      <c r="M110" s="13"/>
      <c r="N110" s="2"/>
      <c r="O110" s="2"/>
      <c r="P110" s="2"/>
      <c r="Q110" s="2"/>
    </row>
    <row r="111" thickTop="1">
      <c r="A111" s="10"/>
      <c r="B111" s="48">
        <v>13</v>
      </c>
      <c r="C111" s="49" t="s">
        <v>244</v>
      </c>
      <c r="D111" s="49"/>
      <c r="E111" s="49" t="s">
        <v>245</v>
      </c>
      <c r="F111" s="49" t="s">
        <v>7</v>
      </c>
      <c r="G111" s="50" t="s">
        <v>144</v>
      </c>
      <c r="H111" s="60">
        <v>1.1160000000000001</v>
      </c>
      <c r="I111" s="61">
        <v>0</v>
      </c>
      <c r="J111" s="62">
        <f>ROUND(H111*I111,2)</f>
        <v>0</v>
      </c>
      <c r="K111" s="63">
        <v>0.20999999999999999</v>
      </c>
      <c r="L111" s="64">
        <f>ROUND(J111*1.21,2)</f>
        <v>0</v>
      </c>
      <c r="M111" s="13"/>
      <c r="N111" s="2"/>
      <c r="O111" s="2"/>
      <c r="P111" s="2"/>
      <c r="Q111" s="40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6" t="s">
        <v>76</v>
      </c>
      <c r="C112" s="1"/>
      <c r="D112" s="1"/>
      <c r="E112" s="57" t="s">
        <v>342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78</v>
      </c>
      <c r="C113" s="1"/>
      <c r="D113" s="1"/>
      <c r="E113" s="57" t="s">
        <v>532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80</v>
      </c>
      <c r="C114" s="1"/>
      <c r="D114" s="1"/>
      <c r="E114" s="57" t="s">
        <v>243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>
      <c r="A115" s="10"/>
      <c r="B115" s="56" t="s">
        <v>82</v>
      </c>
      <c r="C115" s="1"/>
      <c r="D115" s="1"/>
      <c r="E115" s="57" t="s">
        <v>83</v>
      </c>
      <c r="F115" s="1"/>
      <c r="G115" s="1"/>
      <c r="H115" s="47"/>
      <c r="I115" s="1"/>
      <c r="J115" s="47"/>
      <c r="K115" s="1"/>
      <c r="L115" s="1"/>
      <c r="M115" s="13"/>
      <c r="N115" s="2"/>
      <c r="O115" s="2"/>
      <c r="P115" s="2"/>
      <c r="Q115" s="2"/>
    </row>
    <row r="116" thickBot="1">
      <c r="A116" s="10"/>
      <c r="B116" s="58" t="s">
        <v>84</v>
      </c>
      <c r="C116" s="31"/>
      <c r="D116" s="31"/>
      <c r="E116" s="29"/>
      <c r="F116" s="31"/>
      <c r="G116" s="31"/>
      <c r="H116" s="59"/>
      <c r="I116" s="31"/>
      <c r="J116" s="59"/>
      <c r="K116" s="31"/>
      <c r="L116" s="31"/>
      <c r="M116" s="13"/>
      <c r="N116" s="2"/>
      <c r="O116" s="2"/>
      <c r="P116" s="2"/>
      <c r="Q116" s="2"/>
    </row>
    <row r="117" thickTop="1" thickBot="1" ht="25" customHeight="1">
      <c r="A117" s="10"/>
      <c r="B117" s="1"/>
      <c r="C117" s="65">
        <v>4</v>
      </c>
      <c r="D117" s="1"/>
      <c r="E117" s="65" t="s">
        <v>223</v>
      </c>
      <c r="F117" s="1"/>
      <c r="G117" s="66" t="s">
        <v>110</v>
      </c>
      <c r="H117" s="67">
        <f>J105+J111</f>
        <v>0</v>
      </c>
      <c r="I117" s="66" t="s">
        <v>111</v>
      </c>
      <c r="J117" s="68">
        <f>(L117-H117)</f>
        <v>0</v>
      </c>
      <c r="K117" s="66" t="s">
        <v>112</v>
      </c>
      <c r="L117" s="69">
        <f>ROUND((J105+J111)*1.21,2)</f>
        <v>0</v>
      </c>
      <c r="M117" s="13"/>
      <c r="N117" s="2"/>
      <c r="O117" s="2"/>
      <c r="P117" s="2"/>
      <c r="Q117" s="40">
        <f>0+Q105+Q111</f>
        <v>0</v>
      </c>
      <c r="R117" s="9">
        <f>0+R105+R111</f>
        <v>0</v>
      </c>
      <c r="S117" s="70">
        <f>Q117*(1+J117)+R117</f>
        <v>0</v>
      </c>
    </row>
    <row r="118" thickTop="1" thickBot="1" ht="25" customHeight="1">
      <c r="A118" s="10"/>
      <c r="B118" s="71"/>
      <c r="C118" s="71"/>
      <c r="D118" s="71"/>
      <c r="E118" s="71"/>
      <c r="F118" s="71"/>
      <c r="G118" s="72" t="s">
        <v>113</v>
      </c>
      <c r="H118" s="73">
        <f>0+J105+J111</f>
        <v>0</v>
      </c>
      <c r="I118" s="72" t="s">
        <v>114</v>
      </c>
      <c r="J118" s="74">
        <f>0+J117</f>
        <v>0</v>
      </c>
      <c r="K118" s="72" t="s">
        <v>115</v>
      </c>
      <c r="L118" s="75">
        <f>0+L117</f>
        <v>0</v>
      </c>
      <c r="M118" s="13"/>
      <c r="N118" s="2"/>
      <c r="O118" s="2"/>
      <c r="P118" s="2"/>
      <c r="Q118" s="2"/>
    </row>
    <row r="119" ht="40" customHeight="1">
      <c r="A119" s="10"/>
      <c r="B119" s="79" t="s">
        <v>191</v>
      </c>
      <c r="C119" s="1"/>
      <c r="D119" s="1"/>
      <c r="E119" s="1"/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48">
        <v>14</v>
      </c>
      <c r="C120" s="49" t="s">
        <v>344</v>
      </c>
      <c r="D120" s="49" t="s">
        <v>7</v>
      </c>
      <c r="E120" s="49" t="s">
        <v>345</v>
      </c>
      <c r="F120" s="49" t="s">
        <v>7</v>
      </c>
      <c r="G120" s="50" t="s">
        <v>163</v>
      </c>
      <c r="H120" s="51">
        <v>11.16</v>
      </c>
      <c r="I120" s="52">
        <v>0</v>
      </c>
      <c r="J120" s="53">
        <f>ROUND(H120*I120,2)</f>
        <v>0</v>
      </c>
      <c r="K120" s="54">
        <v>0.20999999999999999</v>
      </c>
      <c r="L120" s="55">
        <f>ROUND(J120*1.21,2)</f>
        <v>0</v>
      </c>
      <c r="M120" s="13"/>
      <c r="N120" s="2"/>
      <c r="O120" s="2"/>
      <c r="P120" s="2"/>
      <c r="Q120" s="40">
        <f>IF(ISNUMBER(K120),IF(H120&gt;0,IF(I120&gt;0,J120,0),0),0)</f>
        <v>0</v>
      </c>
      <c r="R120" s="9">
        <f>IF(ISNUMBER(K120)=FALSE,J120,0)</f>
        <v>0</v>
      </c>
    </row>
    <row r="121">
      <c r="A121" s="10"/>
      <c r="B121" s="56" t="s">
        <v>76</v>
      </c>
      <c r="C121" s="1"/>
      <c r="D121" s="1"/>
      <c r="E121" s="57" t="s">
        <v>349</v>
      </c>
      <c r="F121" s="1"/>
      <c r="G121" s="1"/>
      <c r="H121" s="47"/>
      <c r="I121" s="1"/>
      <c r="J121" s="47"/>
      <c r="K121" s="1"/>
      <c r="L121" s="1"/>
      <c r="M121" s="13"/>
      <c r="N121" s="2"/>
      <c r="O121" s="2"/>
      <c r="P121" s="2"/>
      <c r="Q121" s="2"/>
    </row>
    <row r="122">
      <c r="A122" s="10"/>
      <c r="B122" s="56" t="s">
        <v>78</v>
      </c>
      <c r="C122" s="1"/>
      <c r="D122" s="1"/>
      <c r="E122" s="57" t="s">
        <v>533</v>
      </c>
      <c r="F122" s="1"/>
      <c r="G122" s="1"/>
      <c r="H122" s="47"/>
      <c r="I122" s="1"/>
      <c r="J122" s="47"/>
      <c r="K122" s="1"/>
      <c r="L122" s="1"/>
      <c r="M122" s="13"/>
      <c r="N122" s="2"/>
      <c r="O122" s="2"/>
      <c r="P122" s="2"/>
      <c r="Q122" s="2"/>
    </row>
    <row r="123">
      <c r="A123" s="10"/>
      <c r="B123" s="56" t="s">
        <v>80</v>
      </c>
      <c r="C123" s="1"/>
      <c r="D123" s="1"/>
      <c r="E123" s="57" t="s">
        <v>348</v>
      </c>
      <c r="F123" s="1"/>
      <c r="G123" s="1"/>
      <c r="H123" s="47"/>
      <c r="I123" s="1"/>
      <c r="J123" s="47"/>
      <c r="K123" s="1"/>
      <c r="L123" s="1"/>
      <c r="M123" s="13"/>
      <c r="N123" s="2"/>
      <c r="O123" s="2"/>
      <c r="P123" s="2"/>
      <c r="Q123" s="2"/>
    </row>
    <row r="124">
      <c r="A124" s="10"/>
      <c r="B124" s="56" t="s">
        <v>82</v>
      </c>
      <c r="C124" s="1"/>
      <c r="D124" s="1"/>
      <c r="E124" s="57" t="s">
        <v>83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 thickBot="1">
      <c r="A125" s="10"/>
      <c r="B125" s="58" t="s">
        <v>84</v>
      </c>
      <c r="C125" s="31"/>
      <c r="D125" s="31"/>
      <c r="E125" s="29"/>
      <c r="F125" s="31"/>
      <c r="G125" s="31"/>
      <c r="H125" s="59"/>
      <c r="I125" s="31"/>
      <c r="J125" s="59"/>
      <c r="K125" s="31"/>
      <c r="L125" s="31"/>
      <c r="M125" s="13"/>
      <c r="N125" s="2"/>
      <c r="O125" s="2"/>
      <c r="P125" s="2"/>
      <c r="Q125" s="2"/>
    </row>
    <row r="126" thickTop="1">
      <c r="A126" s="10"/>
      <c r="B126" s="48">
        <v>15</v>
      </c>
      <c r="C126" s="49" t="s">
        <v>351</v>
      </c>
      <c r="D126" s="49"/>
      <c r="E126" s="49" t="s">
        <v>352</v>
      </c>
      <c r="F126" s="49" t="s">
        <v>7</v>
      </c>
      <c r="G126" s="50" t="s">
        <v>107</v>
      </c>
      <c r="H126" s="60">
        <v>1</v>
      </c>
      <c r="I126" s="61">
        <v>0</v>
      </c>
      <c r="J126" s="62">
        <f>ROUND(H126*I126,2)</f>
        <v>0</v>
      </c>
      <c r="K126" s="63">
        <v>0.20999999999999999</v>
      </c>
      <c r="L126" s="64">
        <f>ROUND(J126*1.21,2)</f>
        <v>0</v>
      </c>
      <c r="M126" s="13"/>
      <c r="N126" s="2"/>
      <c r="O126" s="2"/>
      <c r="P126" s="2"/>
      <c r="Q126" s="40">
        <f>IF(ISNUMBER(K126),IF(H126&gt;0,IF(I126&gt;0,J126,0),0),0)</f>
        <v>0</v>
      </c>
      <c r="R126" s="9">
        <f>IF(ISNUMBER(K126)=FALSE,J126,0)</f>
        <v>0</v>
      </c>
    </row>
    <row r="127">
      <c r="A127" s="10"/>
      <c r="B127" s="56" t="s">
        <v>76</v>
      </c>
      <c r="C127" s="1"/>
      <c r="D127" s="1"/>
      <c r="E127" s="57" t="s">
        <v>534</v>
      </c>
      <c r="F127" s="1"/>
      <c r="G127" s="1"/>
      <c r="H127" s="47"/>
      <c r="I127" s="1"/>
      <c r="J127" s="47"/>
      <c r="K127" s="1"/>
      <c r="L127" s="1"/>
      <c r="M127" s="13"/>
      <c r="N127" s="2"/>
      <c r="O127" s="2"/>
      <c r="P127" s="2"/>
      <c r="Q127" s="2"/>
    </row>
    <row r="128">
      <c r="A128" s="10"/>
      <c r="B128" s="56" t="s">
        <v>78</v>
      </c>
      <c r="C128" s="1"/>
      <c r="D128" s="1"/>
      <c r="E128" s="57" t="s">
        <v>79</v>
      </c>
      <c r="F128" s="1"/>
      <c r="G128" s="1"/>
      <c r="H128" s="47"/>
      <c r="I128" s="1"/>
      <c r="J128" s="47"/>
      <c r="K128" s="1"/>
      <c r="L128" s="1"/>
      <c r="M128" s="13"/>
      <c r="N128" s="2"/>
      <c r="O128" s="2"/>
      <c r="P128" s="2"/>
      <c r="Q128" s="2"/>
    </row>
    <row r="129">
      <c r="A129" s="10"/>
      <c r="B129" s="56" t="s">
        <v>80</v>
      </c>
      <c r="C129" s="1"/>
      <c r="D129" s="1"/>
      <c r="E129" s="57" t="s">
        <v>354</v>
      </c>
      <c r="F129" s="1"/>
      <c r="G129" s="1"/>
      <c r="H129" s="47"/>
      <c r="I129" s="1"/>
      <c r="J129" s="47"/>
      <c r="K129" s="1"/>
      <c r="L129" s="1"/>
      <c r="M129" s="13"/>
      <c r="N129" s="2"/>
      <c r="O129" s="2"/>
      <c r="P129" s="2"/>
      <c r="Q129" s="2"/>
    </row>
    <row r="130">
      <c r="A130" s="10"/>
      <c r="B130" s="56" t="s">
        <v>82</v>
      </c>
      <c r="C130" s="1"/>
      <c r="D130" s="1"/>
      <c r="E130" s="57" t="s">
        <v>83</v>
      </c>
      <c r="F130" s="1"/>
      <c r="G130" s="1"/>
      <c r="H130" s="47"/>
      <c r="I130" s="1"/>
      <c r="J130" s="47"/>
      <c r="K130" s="1"/>
      <c r="L130" s="1"/>
      <c r="M130" s="13"/>
      <c r="N130" s="2"/>
      <c r="O130" s="2"/>
      <c r="P130" s="2"/>
      <c r="Q130" s="2"/>
    </row>
    <row r="131" thickBot="1">
      <c r="A131" s="10"/>
      <c r="B131" s="58" t="s">
        <v>84</v>
      </c>
      <c r="C131" s="31"/>
      <c r="D131" s="31"/>
      <c r="E131" s="29"/>
      <c r="F131" s="31"/>
      <c r="G131" s="31"/>
      <c r="H131" s="59"/>
      <c r="I131" s="31"/>
      <c r="J131" s="59"/>
      <c r="K131" s="31"/>
      <c r="L131" s="31"/>
      <c r="M131" s="13"/>
      <c r="N131" s="2"/>
      <c r="O131" s="2"/>
      <c r="P131" s="2"/>
      <c r="Q131" s="2"/>
    </row>
    <row r="132" thickTop="1">
      <c r="A132" s="10"/>
      <c r="B132" s="48">
        <v>16</v>
      </c>
      <c r="C132" s="49" t="s">
        <v>355</v>
      </c>
      <c r="D132" s="49"/>
      <c r="E132" s="49" t="s">
        <v>356</v>
      </c>
      <c r="F132" s="49" t="s">
        <v>7</v>
      </c>
      <c r="G132" s="50" t="s">
        <v>163</v>
      </c>
      <c r="H132" s="60">
        <v>11.16</v>
      </c>
      <c r="I132" s="61">
        <v>0</v>
      </c>
      <c r="J132" s="62">
        <f>ROUND(H132*I132,2)</f>
        <v>0</v>
      </c>
      <c r="K132" s="63">
        <v>0.20999999999999999</v>
      </c>
      <c r="L132" s="64">
        <f>ROUND(J132*1.21,2)</f>
        <v>0</v>
      </c>
      <c r="M132" s="13"/>
      <c r="N132" s="2"/>
      <c r="O132" s="2"/>
      <c r="P132" s="2"/>
      <c r="Q132" s="40">
        <f>IF(ISNUMBER(K132),IF(H132&gt;0,IF(I132&gt;0,J132,0),0),0)</f>
        <v>0</v>
      </c>
      <c r="R132" s="9">
        <f>IF(ISNUMBER(K132)=FALSE,J132,0)</f>
        <v>0</v>
      </c>
    </row>
    <row r="133">
      <c r="A133" s="10"/>
      <c r="B133" s="56" t="s">
        <v>76</v>
      </c>
      <c r="C133" s="1"/>
      <c r="D133" s="1"/>
      <c r="E133" s="57" t="s">
        <v>357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>
      <c r="A134" s="10"/>
      <c r="B134" s="56" t="s">
        <v>78</v>
      </c>
      <c r="C134" s="1"/>
      <c r="D134" s="1"/>
      <c r="E134" s="57" t="s">
        <v>535</v>
      </c>
      <c r="F134" s="1"/>
      <c r="G134" s="1"/>
      <c r="H134" s="47"/>
      <c r="I134" s="1"/>
      <c r="J134" s="47"/>
      <c r="K134" s="1"/>
      <c r="L134" s="1"/>
      <c r="M134" s="13"/>
      <c r="N134" s="2"/>
      <c r="O134" s="2"/>
      <c r="P134" s="2"/>
      <c r="Q134" s="2"/>
    </row>
    <row r="135">
      <c r="A135" s="10"/>
      <c r="B135" s="56" t="s">
        <v>80</v>
      </c>
      <c r="C135" s="1"/>
      <c r="D135" s="1"/>
      <c r="E135" s="57" t="s">
        <v>359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>
      <c r="A136" s="10"/>
      <c r="B136" s="56" t="s">
        <v>82</v>
      </c>
      <c r="C136" s="1"/>
      <c r="D136" s="1"/>
      <c r="E136" s="57" t="s">
        <v>83</v>
      </c>
      <c r="F136" s="1"/>
      <c r="G136" s="1"/>
      <c r="H136" s="47"/>
      <c r="I136" s="1"/>
      <c r="J136" s="47"/>
      <c r="K136" s="1"/>
      <c r="L136" s="1"/>
      <c r="M136" s="13"/>
      <c r="N136" s="2"/>
      <c r="O136" s="2"/>
      <c r="P136" s="2"/>
      <c r="Q136" s="2"/>
    </row>
    <row r="137" thickBot="1">
      <c r="A137" s="10"/>
      <c r="B137" s="58" t="s">
        <v>84</v>
      </c>
      <c r="C137" s="31"/>
      <c r="D137" s="31"/>
      <c r="E137" s="29"/>
      <c r="F137" s="31"/>
      <c r="G137" s="31"/>
      <c r="H137" s="59"/>
      <c r="I137" s="31"/>
      <c r="J137" s="59"/>
      <c r="K137" s="31"/>
      <c r="L137" s="31"/>
      <c r="M137" s="13"/>
      <c r="N137" s="2"/>
      <c r="O137" s="2"/>
      <c r="P137" s="2"/>
      <c r="Q137" s="2"/>
    </row>
    <row r="138" thickTop="1">
      <c r="A138" s="10"/>
      <c r="B138" s="48">
        <v>17</v>
      </c>
      <c r="C138" s="49" t="s">
        <v>360</v>
      </c>
      <c r="D138" s="49"/>
      <c r="E138" s="49" t="s">
        <v>361</v>
      </c>
      <c r="F138" s="49" t="s">
        <v>7</v>
      </c>
      <c r="G138" s="50" t="s">
        <v>163</v>
      </c>
      <c r="H138" s="60">
        <v>11.16</v>
      </c>
      <c r="I138" s="61">
        <v>0</v>
      </c>
      <c r="J138" s="62">
        <f>ROUND(H138*I138,2)</f>
        <v>0</v>
      </c>
      <c r="K138" s="63">
        <v>0.20999999999999999</v>
      </c>
      <c r="L138" s="64">
        <f>ROUND(J138*1.21,2)</f>
        <v>0</v>
      </c>
      <c r="M138" s="13"/>
      <c r="N138" s="2"/>
      <c r="O138" s="2"/>
      <c r="P138" s="2"/>
      <c r="Q138" s="40">
        <f>IF(ISNUMBER(K138),IF(H138&gt;0,IF(I138&gt;0,J138,0),0),0)</f>
        <v>0</v>
      </c>
      <c r="R138" s="9">
        <f>IF(ISNUMBER(K138)=FALSE,J138,0)</f>
        <v>0</v>
      </c>
    </row>
    <row r="139">
      <c r="A139" s="10"/>
      <c r="B139" s="56" t="s">
        <v>76</v>
      </c>
      <c r="C139" s="1"/>
      <c r="D139" s="1"/>
      <c r="E139" s="57" t="s">
        <v>7</v>
      </c>
      <c r="F139" s="1"/>
      <c r="G139" s="1"/>
      <c r="H139" s="47"/>
      <c r="I139" s="1"/>
      <c r="J139" s="47"/>
      <c r="K139" s="1"/>
      <c r="L139" s="1"/>
      <c r="M139" s="13"/>
      <c r="N139" s="2"/>
      <c r="O139" s="2"/>
      <c r="P139" s="2"/>
      <c r="Q139" s="2"/>
    </row>
    <row r="140">
      <c r="A140" s="10"/>
      <c r="B140" s="56" t="s">
        <v>78</v>
      </c>
      <c r="C140" s="1"/>
      <c r="D140" s="1"/>
      <c r="E140" s="57" t="s">
        <v>535</v>
      </c>
      <c r="F140" s="1"/>
      <c r="G140" s="1"/>
      <c r="H140" s="47"/>
      <c r="I140" s="1"/>
      <c r="J140" s="47"/>
      <c r="K140" s="1"/>
      <c r="L140" s="1"/>
      <c r="M140" s="13"/>
      <c r="N140" s="2"/>
      <c r="O140" s="2"/>
      <c r="P140" s="2"/>
      <c r="Q140" s="2"/>
    </row>
    <row r="141">
      <c r="A141" s="10"/>
      <c r="B141" s="56" t="s">
        <v>80</v>
      </c>
      <c r="C141" s="1"/>
      <c r="D141" s="1"/>
      <c r="E141" s="57" t="s">
        <v>362</v>
      </c>
      <c r="F141" s="1"/>
      <c r="G141" s="1"/>
      <c r="H141" s="47"/>
      <c r="I141" s="1"/>
      <c r="J141" s="47"/>
      <c r="K141" s="1"/>
      <c r="L141" s="1"/>
      <c r="M141" s="13"/>
      <c r="N141" s="2"/>
      <c r="O141" s="2"/>
      <c r="P141" s="2"/>
      <c r="Q141" s="2"/>
    </row>
    <row r="142">
      <c r="A142" s="10"/>
      <c r="B142" s="56" t="s">
        <v>82</v>
      </c>
      <c r="C142" s="1"/>
      <c r="D142" s="1"/>
      <c r="E142" s="57" t="s">
        <v>83</v>
      </c>
      <c r="F142" s="1"/>
      <c r="G142" s="1"/>
      <c r="H142" s="47"/>
      <c r="I142" s="1"/>
      <c r="J142" s="47"/>
      <c r="K142" s="1"/>
      <c r="L142" s="1"/>
      <c r="M142" s="13"/>
      <c r="N142" s="2"/>
      <c r="O142" s="2"/>
      <c r="P142" s="2"/>
      <c r="Q142" s="2"/>
    </row>
    <row r="143" thickBot="1">
      <c r="A143" s="10"/>
      <c r="B143" s="58" t="s">
        <v>84</v>
      </c>
      <c r="C143" s="31"/>
      <c r="D143" s="31"/>
      <c r="E143" s="29"/>
      <c r="F143" s="31"/>
      <c r="G143" s="31"/>
      <c r="H143" s="59"/>
      <c r="I143" s="31"/>
      <c r="J143" s="59"/>
      <c r="K143" s="31"/>
      <c r="L143" s="31"/>
      <c r="M143" s="13"/>
      <c r="N143" s="2"/>
      <c r="O143" s="2"/>
      <c r="P143" s="2"/>
      <c r="Q143" s="2"/>
    </row>
    <row r="144" thickTop="1">
      <c r="A144" s="10"/>
      <c r="B144" s="48">
        <v>18</v>
      </c>
      <c r="C144" s="49" t="s">
        <v>363</v>
      </c>
      <c r="D144" s="49"/>
      <c r="E144" s="49" t="s">
        <v>364</v>
      </c>
      <c r="F144" s="49" t="s">
        <v>7</v>
      </c>
      <c r="G144" s="50" t="s">
        <v>163</v>
      </c>
      <c r="H144" s="60">
        <v>11.16</v>
      </c>
      <c r="I144" s="61">
        <v>0</v>
      </c>
      <c r="J144" s="62">
        <f>ROUND(H144*I144,2)</f>
        <v>0</v>
      </c>
      <c r="K144" s="63">
        <v>0.20999999999999999</v>
      </c>
      <c r="L144" s="64">
        <f>ROUND(J144*1.21,2)</f>
        <v>0</v>
      </c>
      <c r="M144" s="13"/>
      <c r="N144" s="2"/>
      <c r="O144" s="2"/>
      <c r="P144" s="2"/>
      <c r="Q144" s="40">
        <f>IF(ISNUMBER(K144),IF(H144&gt;0,IF(I144&gt;0,J144,0),0),0)</f>
        <v>0</v>
      </c>
      <c r="R144" s="9">
        <f>IF(ISNUMBER(K144)=FALSE,J144,0)</f>
        <v>0</v>
      </c>
    </row>
    <row r="145">
      <c r="A145" s="10"/>
      <c r="B145" s="56" t="s">
        <v>76</v>
      </c>
      <c r="C145" s="1"/>
      <c r="D145" s="1"/>
      <c r="E145" s="57" t="s">
        <v>7</v>
      </c>
      <c r="F145" s="1"/>
      <c r="G145" s="1"/>
      <c r="H145" s="47"/>
      <c r="I145" s="1"/>
      <c r="J145" s="47"/>
      <c r="K145" s="1"/>
      <c r="L145" s="1"/>
      <c r="M145" s="13"/>
      <c r="N145" s="2"/>
      <c r="O145" s="2"/>
      <c r="P145" s="2"/>
      <c r="Q145" s="2"/>
    </row>
    <row r="146">
      <c r="A146" s="10"/>
      <c r="B146" s="56" t="s">
        <v>78</v>
      </c>
      <c r="C146" s="1"/>
      <c r="D146" s="1"/>
      <c r="E146" s="57" t="s">
        <v>535</v>
      </c>
      <c r="F146" s="1"/>
      <c r="G146" s="1"/>
      <c r="H146" s="47"/>
      <c r="I146" s="1"/>
      <c r="J146" s="47"/>
      <c r="K146" s="1"/>
      <c r="L146" s="1"/>
      <c r="M146" s="13"/>
      <c r="N146" s="2"/>
      <c r="O146" s="2"/>
      <c r="P146" s="2"/>
      <c r="Q146" s="2"/>
    </row>
    <row r="147">
      <c r="A147" s="10"/>
      <c r="B147" s="56" t="s">
        <v>80</v>
      </c>
      <c r="C147" s="1"/>
      <c r="D147" s="1"/>
      <c r="E147" s="57" t="s">
        <v>365</v>
      </c>
      <c r="F147" s="1"/>
      <c r="G147" s="1"/>
      <c r="H147" s="47"/>
      <c r="I147" s="1"/>
      <c r="J147" s="47"/>
      <c r="K147" s="1"/>
      <c r="L147" s="1"/>
      <c r="M147" s="13"/>
      <c r="N147" s="2"/>
      <c r="O147" s="2"/>
      <c r="P147" s="2"/>
      <c r="Q147" s="2"/>
    </row>
    <row r="148">
      <c r="A148" s="10"/>
      <c r="B148" s="56" t="s">
        <v>82</v>
      </c>
      <c r="C148" s="1"/>
      <c r="D148" s="1"/>
      <c r="E148" s="57" t="s">
        <v>83</v>
      </c>
      <c r="F148" s="1"/>
      <c r="G148" s="1"/>
      <c r="H148" s="47"/>
      <c r="I148" s="1"/>
      <c r="J148" s="47"/>
      <c r="K148" s="1"/>
      <c r="L148" s="1"/>
      <c r="M148" s="13"/>
      <c r="N148" s="2"/>
      <c r="O148" s="2"/>
      <c r="P148" s="2"/>
      <c r="Q148" s="2"/>
    </row>
    <row r="149" thickBot="1">
      <c r="A149" s="10"/>
      <c r="B149" s="58" t="s">
        <v>84</v>
      </c>
      <c r="C149" s="31"/>
      <c r="D149" s="31"/>
      <c r="E149" s="29"/>
      <c r="F149" s="31"/>
      <c r="G149" s="31"/>
      <c r="H149" s="59"/>
      <c r="I149" s="31"/>
      <c r="J149" s="59"/>
      <c r="K149" s="31"/>
      <c r="L149" s="31"/>
      <c r="M149" s="13"/>
      <c r="N149" s="2"/>
      <c r="O149" s="2"/>
      <c r="P149" s="2"/>
      <c r="Q149" s="2"/>
    </row>
    <row r="150" thickTop="1" thickBot="1" ht="25" customHeight="1">
      <c r="A150" s="10"/>
      <c r="B150" s="1"/>
      <c r="C150" s="65">
        <v>8</v>
      </c>
      <c r="D150" s="1"/>
      <c r="E150" s="65" t="s">
        <v>119</v>
      </c>
      <c r="F150" s="1"/>
      <c r="G150" s="66" t="s">
        <v>110</v>
      </c>
      <c r="H150" s="67">
        <f>J120+J126+J132+J138+J144</f>
        <v>0</v>
      </c>
      <c r="I150" s="66" t="s">
        <v>111</v>
      </c>
      <c r="J150" s="68">
        <f>(L150-H150)</f>
        <v>0</v>
      </c>
      <c r="K150" s="66" t="s">
        <v>112</v>
      </c>
      <c r="L150" s="69">
        <f>ROUND((J120+J126+J132+J138+J144)*1.21,2)</f>
        <v>0</v>
      </c>
      <c r="M150" s="13"/>
      <c r="N150" s="2"/>
      <c r="O150" s="2"/>
      <c r="P150" s="2"/>
      <c r="Q150" s="40">
        <f>0+Q120+Q126+Q132+Q138+Q144</f>
        <v>0</v>
      </c>
      <c r="R150" s="9">
        <f>0+R120+R126+R132+R138+R144</f>
        <v>0</v>
      </c>
      <c r="S150" s="70">
        <f>Q150*(1+J150)+R150</f>
        <v>0</v>
      </c>
    </row>
    <row r="151" thickTop="1" thickBot="1" ht="25" customHeight="1">
      <c r="A151" s="10"/>
      <c r="B151" s="71"/>
      <c r="C151" s="71"/>
      <c r="D151" s="71"/>
      <c r="E151" s="71"/>
      <c r="F151" s="71"/>
      <c r="G151" s="72" t="s">
        <v>113</v>
      </c>
      <c r="H151" s="73">
        <f>0+J120+J126+J132+J138+J144</f>
        <v>0</v>
      </c>
      <c r="I151" s="72" t="s">
        <v>114</v>
      </c>
      <c r="J151" s="74">
        <f>0+J150</f>
        <v>0</v>
      </c>
      <c r="K151" s="72" t="s">
        <v>115</v>
      </c>
      <c r="L151" s="75">
        <f>0+L150</f>
        <v>0</v>
      </c>
      <c r="M151" s="13"/>
      <c r="N151" s="2"/>
      <c r="O151" s="2"/>
      <c r="P151" s="2"/>
      <c r="Q151" s="2"/>
    </row>
    <row r="152">
      <c r="A152" s="14"/>
      <c r="B152" s="4"/>
      <c r="C152" s="4"/>
      <c r="D152" s="4"/>
      <c r="E152" s="4"/>
      <c r="F152" s="4"/>
      <c r="G152" s="4"/>
      <c r="H152" s="76"/>
      <c r="I152" s="4"/>
      <c r="J152" s="76"/>
      <c r="K152" s="4"/>
      <c r="L152" s="4"/>
      <c r="M152" s="15"/>
      <c r="N152" s="2"/>
      <c r="O152" s="2"/>
      <c r="P152" s="2"/>
      <c r="Q152" s="2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"/>
      <c r="O153" s="2"/>
      <c r="P153" s="2"/>
      <c r="Q153" s="2"/>
    </row>
  </sheetData>
  <mergeCells count="113">
    <mergeCell ref="B37:D37"/>
    <mergeCell ref="B38:D38"/>
    <mergeCell ref="B39:D39"/>
    <mergeCell ref="B40:D40"/>
    <mergeCell ref="B41:D41"/>
    <mergeCell ref="B44:L44"/>
    <mergeCell ref="B46:D46"/>
    <mergeCell ref="B47:D47"/>
    <mergeCell ref="B48:D48"/>
    <mergeCell ref="B49:D49"/>
    <mergeCell ref="B50:D50"/>
    <mergeCell ref="B52:D52"/>
    <mergeCell ref="B53:D53"/>
    <mergeCell ref="B54:D54"/>
    <mergeCell ref="B55:D55"/>
    <mergeCell ref="B56:D56"/>
    <mergeCell ref="B58:D58"/>
    <mergeCell ref="B59:D59"/>
    <mergeCell ref="B60:D60"/>
    <mergeCell ref="B61:D61"/>
    <mergeCell ref="B62:D6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5:D35"/>
    <mergeCell ref="B21:D21"/>
    <mergeCell ref="B22:D22"/>
    <mergeCell ref="B23:D23"/>
    <mergeCell ref="B24:D24"/>
    <mergeCell ref="B64:D64"/>
    <mergeCell ref="B65:D65"/>
    <mergeCell ref="B66:D66"/>
    <mergeCell ref="B67:D67"/>
    <mergeCell ref="B68:D68"/>
    <mergeCell ref="B70:D70"/>
    <mergeCell ref="B71:D71"/>
    <mergeCell ref="B72:D72"/>
    <mergeCell ref="B73:D73"/>
    <mergeCell ref="B74:D74"/>
    <mergeCell ref="B76:D76"/>
    <mergeCell ref="B77:D77"/>
    <mergeCell ref="B78:D78"/>
    <mergeCell ref="B79:D79"/>
    <mergeCell ref="B80:D80"/>
    <mergeCell ref="B82:D82"/>
    <mergeCell ref="B83:D83"/>
    <mergeCell ref="B84:D84"/>
    <mergeCell ref="B85:D85"/>
    <mergeCell ref="B86:D86"/>
    <mergeCell ref="B89:L89"/>
    <mergeCell ref="B91:D91"/>
    <mergeCell ref="B92:D92"/>
    <mergeCell ref="B93:D93"/>
    <mergeCell ref="B94:D94"/>
    <mergeCell ref="B95:D95"/>
    <mergeCell ref="B97:D97"/>
    <mergeCell ref="B98:D98"/>
    <mergeCell ref="B99:D99"/>
    <mergeCell ref="B100:D100"/>
    <mergeCell ref="B101:D101"/>
    <mergeCell ref="B104:L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21:D121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49:D149"/>
    <mergeCell ref="B119:L11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 codeName="_____Va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0+(H41+H80+H89+H98)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0+H42+H81+H90+H99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536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ROUND(0+((H41+H80+H89+H98)*1.21),2)</f>
        <v>0</v>
      </c>
      <c r="K11" s="1"/>
      <c r="L11" s="1"/>
      <c r="M11" s="13"/>
      <c r="N11" s="2"/>
      <c r="O11" s="2"/>
      <c r="P11" s="2"/>
      <c r="Q11" s="40">
        <f>IF(SUM(K20:K23)&gt;0,ROUND(SUM(S20:S23)/SUM(K20:K23)-1,8),0)</f>
        <v>0</v>
      </c>
      <c r="R11" s="9">
        <f>AVERAGE(J41,J80,J89,J98)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0+J29+J35</f>
        <v>0</v>
      </c>
      <c r="L20" s="45">
        <f>0+L41</f>
        <v>0</v>
      </c>
      <c r="M20" s="13"/>
      <c r="N20" s="2"/>
      <c r="O20" s="2"/>
      <c r="P20" s="2"/>
      <c r="Q20" s="2"/>
      <c r="S20" s="9">
        <f>S41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0+J44+J50+J56+J62+J68+J74</f>
        <v>0</v>
      </c>
      <c r="L21" s="45">
        <f>0+L80</f>
        <v>0</v>
      </c>
      <c r="M21" s="13"/>
      <c r="N21" s="2"/>
      <c r="O21" s="2"/>
      <c r="P21" s="2"/>
      <c r="Q21" s="2"/>
      <c r="S21" s="9">
        <f>S80</f>
        <v>0</v>
      </c>
    </row>
    <row r="22">
      <c r="A22" s="10"/>
      <c r="B22" s="43">
        <v>8</v>
      </c>
      <c r="C22" s="1"/>
      <c r="D22" s="1"/>
      <c r="E22" s="44" t="s">
        <v>119</v>
      </c>
      <c r="F22" s="1"/>
      <c r="G22" s="1"/>
      <c r="H22" s="1"/>
      <c r="I22" s="1"/>
      <c r="J22" s="1"/>
      <c r="K22" s="45">
        <f>0+J83</f>
        <v>0</v>
      </c>
      <c r="L22" s="45">
        <f>0+L89</f>
        <v>0</v>
      </c>
      <c r="M22" s="13"/>
      <c r="N22" s="2"/>
      <c r="O22" s="2"/>
      <c r="P22" s="2"/>
      <c r="Q22" s="2"/>
      <c r="S22" s="9">
        <f>S89</f>
        <v>0</v>
      </c>
    </row>
    <row r="23">
      <c r="A23" s="10"/>
      <c r="B23" s="43">
        <v>9</v>
      </c>
      <c r="C23" s="1"/>
      <c r="D23" s="1"/>
      <c r="E23" s="44" t="s">
        <v>120</v>
      </c>
      <c r="F23" s="1"/>
      <c r="G23" s="1"/>
      <c r="H23" s="1"/>
      <c r="I23" s="1"/>
      <c r="J23" s="1"/>
      <c r="K23" s="45">
        <f>0+J92</f>
        <v>0</v>
      </c>
      <c r="L23" s="45">
        <f>0+L98</f>
        <v>0</v>
      </c>
      <c r="M23" s="13"/>
      <c r="N23" s="2"/>
      <c r="O23" s="2"/>
      <c r="P23" s="2"/>
      <c r="Q23" s="2"/>
      <c r="S23" s="9">
        <f>S98</f>
        <v>0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35" t="s">
        <v>64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7"/>
      <c r="N26" s="2"/>
      <c r="O26" s="2"/>
      <c r="P26" s="2"/>
      <c r="Q26" s="2"/>
    </row>
    <row r="27" ht="18" customHeight="1">
      <c r="A27" s="10"/>
      <c r="B27" s="41" t="s">
        <v>65</v>
      </c>
      <c r="C27" s="41" t="s">
        <v>61</v>
      </c>
      <c r="D27" s="41" t="s">
        <v>66</v>
      </c>
      <c r="E27" s="41" t="s">
        <v>62</v>
      </c>
      <c r="F27" s="41" t="s">
        <v>67</v>
      </c>
      <c r="G27" s="42" t="s">
        <v>68</v>
      </c>
      <c r="H27" s="23" t="s">
        <v>69</v>
      </c>
      <c r="I27" s="23" t="s">
        <v>70</v>
      </c>
      <c r="J27" s="23" t="s">
        <v>17</v>
      </c>
      <c r="K27" s="42" t="s">
        <v>71</v>
      </c>
      <c r="L27" s="23" t="s">
        <v>18</v>
      </c>
      <c r="M27" s="78"/>
      <c r="N27" s="2"/>
      <c r="O27" s="2"/>
      <c r="P27" s="2"/>
      <c r="Q27" s="2"/>
    </row>
    <row r="28" ht="40" customHeight="1">
      <c r="A28" s="10"/>
      <c r="B28" s="46" t="s">
        <v>121</v>
      </c>
      <c r="C28" s="1"/>
      <c r="D28" s="1"/>
      <c r="E28" s="1"/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48">
        <v>1</v>
      </c>
      <c r="C29" s="49" t="s">
        <v>122</v>
      </c>
      <c r="D29" s="49" t="s">
        <v>123</v>
      </c>
      <c r="E29" s="49" t="s">
        <v>124</v>
      </c>
      <c r="F29" s="49" t="s">
        <v>7</v>
      </c>
      <c r="G29" s="50" t="s">
        <v>125</v>
      </c>
      <c r="H29" s="51">
        <v>42.332000000000001</v>
      </c>
      <c r="I29" s="52">
        <v>0</v>
      </c>
      <c r="J29" s="53">
        <f>ROUND(H29*I29,2)</f>
        <v>0</v>
      </c>
      <c r="K29" s="54">
        <v>0.20999999999999999</v>
      </c>
      <c r="L29" s="55">
        <f>ROUND(J29*1.21,2)</f>
        <v>0</v>
      </c>
      <c r="M29" s="13"/>
      <c r="N29" s="2"/>
      <c r="O29" s="2"/>
      <c r="P29" s="2"/>
      <c r="Q29" s="40">
        <f>IF(ISNUMBER(K29),IF(H29&gt;0,IF(I29&gt;0,J29,0),0),0)</f>
        <v>0</v>
      </c>
      <c r="R29" s="9">
        <f>IF(ISNUMBER(K29)=FALSE,J29,0)</f>
        <v>0</v>
      </c>
    </row>
    <row r="30">
      <c r="A30" s="10"/>
      <c r="B30" s="56" t="s">
        <v>76</v>
      </c>
      <c r="C30" s="1"/>
      <c r="D30" s="1"/>
      <c r="E30" s="57" t="s">
        <v>126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78</v>
      </c>
      <c r="C31" s="1"/>
      <c r="D31" s="1"/>
      <c r="E31" s="57" t="s">
        <v>537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80</v>
      </c>
      <c r="C32" s="1"/>
      <c r="D32" s="1"/>
      <c r="E32" s="57" t="s">
        <v>128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82</v>
      </c>
      <c r="C33" s="1"/>
      <c r="D33" s="1"/>
      <c r="E33" s="57" t="s">
        <v>83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 thickBot="1">
      <c r="A34" s="10"/>
      <c r="B34" s="58" t="s">
        <v>84</v>
      </c>
      <c r="C34" s="31"/>
      <c r="D34" s="31"/>
      <c r="E34" s="29"/>
      <c r="F34" s="31"/>
      <c r="G34" s="31"/>
      <c r="H34" s="59"/>
      <c r="I34" s="31"/>
      <c r="J34" s="59"/>
      <c r="K34" s="31"/>
      <c r="L34" s="31"/>
      <c r="M34" s="13"/>
      <c r="N34" s="2"/>
      <c r="O34" s="2"/>
      <c r="P34" s="2"/>
      <c r="Q34" s="2"/>
    </row>
    <row r="35" thickTop="1">
      <c r="A35" s="10"/>
      <c r="B35" s="48">
        <v>2</v>
      </c>
      <c r="C35" s="49" t="s">
        <v>122</v>
      </c>
      <c r="D35" s="49" t="s">
        <v>129</v>
      </c>
      <c r="E35" s="49" t="s">
        <v>124</v>
      </c>
      <c r="F35" s="49" t="s">
        <v>7</v>
      </c>
      <c r="G35" s="50" t="s">
        <v>125</v>
      </c>
      <c r="H35" s="60">
        <v>22.68</v>
      </c>
      <c r="I35" s="61">
        <v>0</v>
      </c>
      <c r="J35" s="62">
        <f>ROUND(H35*I35,2)</f>
        <v>0</v>
      </c>
      <c r="K35" s="63">
        <v>0.20999999999999999</v>
      </c>
      <c r="L35" s="64">
        <f>ROUND(J35*1.21,2)</f>
        <v>0</v>
      </c>
      <c r="M35" s="13"/>
      <c r="N35" s="2"/>
      <c r="O35" s="2"/>
      <c r="P35" s="2"/>
      <c r="Q35" s="40">
        <f>IF(ISNUMBER(K35),IF(H35&gt;0,IF(I35&gt;0,J35,0),0),0)</f>
        <v>0</v>
      </c>
      <c r="R35" s="9">
        <f>IF(ISNUMBER(K35)=FALSE,J35,0)</f>
        <v>0</v>
      </c>
    </row>
    <row r="36">
      <c r="A36" s="10"/>
      <c r="B36" s="56" t="s">
        <v>76</v>
      </c>
      <c r="C36" s="1"/>
      <c r="D36" s="1"/>
      <c r="E36" s="57" t="s">
        <v>130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78</v>
      </c>
      <c r="C37" s="1"/>
      <c r="D37" s="1"/>
      <c r="E37" s="57" t="s">
        <v>538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80</v>
      </c>
      <c r="C38" s="1"/>
      <c r="D38" s="1"/>
      <c r="E38" s="57" t="s">
        <v>128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82</v>
      </c>
      <c r="C39" s="1"/>
      <c r="D39" s="1"/>
      <c r="E39" s="57" t="s">
        <v>83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 thickBot="1">
      <c r="A40" s="10"/>
      <c r="B40" s="58" t="s">
        <v>84</v>
      </c>
      <c r="C40" s="31"/>
      <c r="D40" s="31"/>
      <c r="E40" s="29"/>
      <c r="F40" s="31"/>
      <c r="G40" s="31"/>
      <c r="H40" s="59"/>
      <c r="I40" s="31"/>
      <c r="J40" s="59"/>
      <c r="K40" s="31"/>
      <c r="L40" s="31"/>
      <c r="M40" s="13"/>
      <c r="N40" s="2"/>
      <c r="O40" s="2"/>
      <c r="P40" s="2"/>
      <c r="Q40" s="2"/>
    </row>
    <row r="41" thickTop="1" thickBot="1" ht="25" customHeight="1">
      <c r="A41" s="10"/>
      <c r="B41" s="1"/>
      <c r="C41" s="65">
        <v>0</v>
      </c>
      <c r="D41" s="1"/>
      <c r="E41" s="65" t="s">
        <v>117</v>
      </c>
      <c r="F41" s="1"/>
      <c r="G41" s="66" t="s">
        <v>110</v>
      </c>
      <c r="H41" s="67">
        <f>J29+J35</f>
        <v>0</v>
      </c>
      <c r="I41" s="66" t="s">
        <v>111</v>
      </c>
      <c r="J41" s="68">
        <f>(L41-H41)</f>
        <v>0</v>
      </c>
      <c r="K41" s="66" t="s">
        <v>112</v>
      </c>
      <c r="L41" s="69">
        <f>ROUND((J29+J35)*1.21,2)</f>
        <v>0</v>
      </c>
      <c r="M41" s="13"/>
      <c r="N41" s="2"/>
      <c r="O41" s="2"/>
      <c r="P41" s="2"/>
      <c r="Q41" s="40">
        <f>0+Q29+Q35</f>
        <v>0</v>
      </c>
      <c r="R41" s="9">
        <f>0+R29+R35</f>
        <v>0</v>
      </c>
      <c r="S41" s="70">
        <f>Q41*(1+J41)+R41</f>
        <v>0</v>
      </c>
    </row>
    <row r="42" thickTop="1" thickBot="1" ht="25" customHeight="1">
      <c r="A42" s="10"/>
      <c r="B42" s="71"/>
      <c r="C42" s="71"/>
      <c r="D42" s="71"/>
      <c r="E42" s="71"/>
      <c r="F42" s="71"/>
      <c r="G42" s="72" t="s">
        <v>113</v>
      </c>
      <c r="H42" s="73">
        <f>0+J29+J35</f>
        <v>0</v>
      </c>
      <c r="I42" s="72" t="s">
        <v>114</v>
      </c>
      <c r="J42" s="74">
        <f>0+J41</f>
        <v>0</v>
      </c>
      <c r="K42" s="72" t="s">
        <v>115</v>
      </c>
      <c r="L42" s="75">
        <f>0+L41</f>
        <v>0</v>
      </c>
      <c r="M42" s="13"/>
      <c r="N42" s="2"/>
      <c r="O42" s="2"/>
      <c r="P42" s="2"/>
      <c r="Q42" s="2"/>
    </row>
    <row r="43" ht="40" customHeight="1">
      <c r="A43" s="10"/>
      <c r="B43" s="79" t="s">
        <v>141</v>
      </c>
      <c r="C43" s="1"/>
      <c r="D43" s="1"/>
      <c r="E43" s="1"/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>
      <c r="A44" s="10"/>
      <c r="B44" s="48">
        <v>3</v>
      </c>
      <c r="C44" s="49" t="s">
        <v>142</v>
      </c>
      <c r="D44" s="49"/>
      <c r="E44" s="49" t="s">
        <v>143</v>
      </c>
      <c r="F44" s="49" t="s">
        <v>7</v>
      </c>
      <c r="G44" s="50" t="s">
        <v>144</v>
      </c>
      <c r="H44" s="51">
        <v>5.4000000000000004</v>
      </c>
      <c r="I44" s="52">
        <v>0</v>
      </c>
      <c r="J44" s="53">
        <f>ROUND(H44*I44,2)</f>
        <v>0</v>
      </c>
      <c r="K44" s="54">
        <v>0.20999999999999999</v>
      </c>
      <c r="L44" s="55">
        <f>ROUND(J44*1.21,2)</f>
        <v>0</v>
      </c>
      <c r="M44" s="13"/>
      <c r="N44" s="2"/>
      <c r="O44" s="2"/>
      <c r="P44" s="2"/>
      <c r="Q44" s="40">
        <f>IF(ISNUMBER(K44),IF(H44&gt;0,IF(I44&gt;0,J44,0),0),0)</f>
        <v>0</v>
      </c>
      <c r="R44" s="9">
        <f>IF(ISNUMBER(K44)=FALSE,J44,0)</f>
        <v>0</v>
      </c>
    </row>
    <row r="45">
      <c r="A45" s="10"/>
      <c r="B45" s="56" t="s">
        <v>76</v>
      </c>
      <c r="C45" s="1"/>
      <c r="D45" s="1"/>
      <c r="E45" s="57" t="s">
        <v>486</v>
      </c>
      <c r="F45" s="1"/>
      <c r="G45" s="1"/>
      <c r="H45" s="47"/>
      <c r="I45" s="1"/>
      <c r="J45" s="47"/>
      <c r="K45" s="1"/>
      <c r="L45" s="1"/>
      <c r="M45" s="13"/>
      <c r="N45" s="2"/>
      <c r="O45" s="2"/>
      <c r="P45" s="2"/>
      <c r="Q45" s="2"/>
    </row>
    <row r="46">
      <c r="A46" s="10"/>
      <c r="B46" s="56" t="s">
        <v>78</v>
      </c>
      <c r="C46" s="1"/>
      <c r="D46" s="1"/>
      <c r="E46" s="57" t="s">
        <v>539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80</v>
      </c>
      <c r="C47" s="1"/>
      <c r="D47" s="1"/>
      <c r="E47" s="57" t="s">
        <v>147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82</v>
      </c>
      <c r="C48" s="1"/>
      <c r="D48" s="1"/>
      <c r="E48" s="57" t="s">
        <v>83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 thickBot="1">
      <c r="A49" s="10"/>
      <c r="B49" s="58" t="s">
        <v>84</v>
      </c>
      <c r="C49" s="31"/>
      <c r="D49" s="31"/>
      <c r="E49" s="29"/>
      <c r="F49" s="31"/>
      <c r="G49" s="31"/>
      <c r="H49" s="59"/>
      <c r="I49" s="31"/>
      <c r="J49" s="59"/>
      <c r="K49" s="31"/>
      <c r="L49" s="31"/>
      <c r="M49" s="13"/>
      <c r="N49" s="2"/>
      <c r="O49" s="2"/>
      <c r="P49" s="2"/>
      <c r="Q49" s="2"/>
    </row>
    <row r="50" thickTop="1">
      <c r="A50" s="10"/>
      <c r="B50" s="48">
        <v>4</v>
      </c>
      <c r="C50" s="49" t="s">
        <v>148</v>
      </c>
      <c r="D50" s="49"/>
      <c r="E50" s="49" t="s">
        <v>149</v>
      </c>
      <c r="F50" s="49" t="s">
        <v>7</v>
      </c>
      <c r="G50" s="50" t="s">
        <v>144</v>
      </c>
      <c r="H50" s="60">
        <v>10.800000000000001</v>
      </c>
      <c r="I50" s="61">
        <v>0</v>
      </c>
      <c r="J50" s="62">
        <f>ROUND(H50*I50,2)</f>
        <v>0</v>
      </c>
      <c r="K50" s="63">
        <v>0.20999999999999999</v>
      </c>
      <c r="L50" s="64">
        <f>ROUND(J50*1.21,2)</f>
        <v>0</v>
      </c>
      <c r="M50" s="13"/>
      <c r="N50" s="2"/>
      <c r="O50" s="2"/>
      <c r="P50" s="2"/>
      <c r="Q50" s="40">
        <f>IF(ISNUMBER(K50),IF(H50&gt;0,IF(I50&gt;0,J50,0),0),0)</f>
        <v>0</v>
      </c>
      <c r="R50" s="9">
        <f>IF(ISNUMBER(K50)=FALSE,J50,0)</f>
        <v>0</v>
      </c>
    </row>
    <row r="51">
      <c r="A51" s="10"/>
      <c r="B51" s="56" t="s">
        <v>76</v>
      </c>
      <c r="C51" s="1"/>
      <c r="D51" s="1"/>
      <c r="E51" s="57" t="s">
        <v>150</v>
      </c>
      <c r="F51" s="1"/>
      <c r="G51" s="1"/>
      <c r="H51" s="47"/>
      <c r="I51" s="1"/>
      <c r="J51" s="47"/>
      <c r="K51" s="1"/>
      <c r="L51" s="1"/>
      <c r="M51" s="13"/>
      <c r="N51" s="2"/>
      <c r="O51" s="2"/>
      <c r="P51" s="2"/>
      <c r="Q51" s="2"/>
    </row>
    <row r="52">
      <c r="A52" s="10"/>
      <c r="B52" s="56" t="s">
        <v>78</v>
      </c>
      <c r="C52" s="1"/>
      <c r="D52" s="1"/>
      <c r="E52" s="57" t="s">
        <v>540</v>
      </c>
      <c r="F52" s="1"/>
      <c r="G52" s="1"/>
      <c r="H52" s="47"/>
      <c r="I52" s="1"/>
      <c r="J52" s="47"/>
      <c r="K52" s="1"/>
      <c r="L52" s="1"/>
      <c r="M52" s="13"/>
      <c r="N52" s="2"/>
      <c r="O52" s="2"/>
      <c r="P52" s="2"/>
      <c r="Q52" s="2"/>
    </row>
    <row r="53">
      <c r="A53" s="10"/>
      <c r="B53" s="56" t="s">
        <v>80</v>
      </c>
      <c r="C53" s="1"/>
      <c r="D53" s="1"/>
      <c r="E53" s="57" t="s">
        <v>152</v>
      </c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56" t="s">
        <v>82</v>
      </c>
      <c r="C54" s="1"/>
      <c r="D54" s="1"/>
      <c r="E54" s="57" t="s">
        <v>83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 thickBot="1">
      <c r="A55" s="10"/>
      <c r="B55" s="58" t="s">
        <v>84</v>
      </c>
      <c r="C55" s="31"/>
      <c r="D55" s="31"/>
      <c r="E55" s="29"/>
      <c r="F55" s="31"/>
      <c r="G55" s="31"/>
      <c r="H55" s="59"/>
      <c r="I55" s="31"/>
      <c r="J55" s="59"/>
      <c r="K55" s="31"/>
      <c r="L55" s="31"/>
      <c r="M55" s="13"/>
      <c r="N55" s="2"/>
      <c r="O55" s="2"/>
      <c r="P55" s="2"/>
      <c r="Q55" s="2"/>
    </row>
    <row r="56" thickTop="1">
      <c r="A56" s="10"/>
      <c r="B56" s="48">
        <v>5</v>
      </c>
      <c r="C56" s="49" t="s">
        <v>434</v>
      </c>
      <c r="D56" s="49"/>
      <c r="E56" s="49" t="s">
        <v>435</v>
      </c>
      <c r="F56" s="49" t="s">
        <v>7</v>
      </c>
      <c r="G56" s="50" t="s">
        <v>163</v>
      </c>
      <c r="H56" s="60">
        <v>31</v>
      </c>
      <c r="I56" s="61">
        <v>0</v>
      </c>
      <c r="J56" s="62">
        <f>ROUND(H56*I56,2)</f>
        <v>0</v>
      </c>
      <c r="K56" s="63">
        <v>0.20999999999999999</v>
      </c>
      <c r="L56" s="64">
        <f>ROUND(J56*1.21,2)</f>
        <v>0</v>
      </c>
      <c r="M56" s="13"/>
      <c r="N56" s="2"/>
      <c r="O56" s="2"/>
      <c r="P56" s="2"/>
      <c r="Q56" s="40">
        <f>IF(ISNUMBER(K56),IF(H56&gt;0,IF(I56&gt;0,J56,0),0),0)</f>
        <v>0</v>
      </c>
      <c r="R56" s="9">
        <f>IF(ISNUMBER(K56)=FALSE,J56,0)</f>
        <v>0</v>
      </c>
    </row>
    <row r="57">
      <c r="A57" s="10"/>
      <c r="B57" s="56" t="s">
        <v>76</v>
      </c>
      <c r="C57" s="1"/>
      <c r="D57" s="1"/>
      <c r="E57" s="57" t="s">
        <v>436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78</v>
      </c>
      <c r="C58" s="1"/>
      <c r="D58" s="1"/>
      <c r="E58" s="57" t="s">
        <v>541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80</v>
      </c>
      <c r="C59" s="1"/>
      <c r="D59" s="1"/>
      <c r="E59" s="57" t="s">
        <v>152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>
      <c r="A60" s="10"/>
      <c r="B60" s="56" t="s">
        <v>82</v>
      </c>
      <c r="C60" s="1"/>
      <c r="D60" s="1"/>
      <c r="E60" s="57" t="s">
        <v>83</v>
      </c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 thickBot="1">
      <c r="A61" s="10"/>
      <c r="B61" s="58" t="s">
        <v>84</v>
      </c>
      <c r="C61" s="31"/>
      <c r="D61" s="31"/>
      <c r="E61" s="29"/>
      <c r="F61" s="31"/>
      <c r="G61" s="31"/>
      <c r="H61" s="59"/>
      <c r="I61" s="31"/>
      <c r="J61" s="59"/>
      <c r="K61" s="31"/>
      <c r="L61" s="31"/>
      <c r="M61" s="13"/>
      <c r="N61" s="2"/>
      <c r="O61" s="2"/>
      <c r="P61" s="2"/>
      <c r="Q61" s="2"/>
    </row>
    <row r="62" thickTop="1">
      <c r="A62" s="10"/>
      <c r="B62" s="48">
        <v>6</v>
      </c>
      <c r="C62" s="49" t="s">
        <v>170</v>
      </c>
      <c r="D62" s="49"/>
      <c r="E62" s="49" t="s">
        <v>171</v>
      </c>
      <c r="F62" s="49" t="s">
        <v>7</v>
      </c>
      <c r="G62" s="50" t="s">
        <v>144</v>
      </c>
      <c r="H62" s="60">
        <v>55</v>
      </c>
      <c r="I62" s="61">
        <v>0</v>
      </c>
      <c r="J62" s="62">
        <f>ROUND(H62*I62,2)</f>
        <v>0</v>
      </c>
      <c r="K62" s="63">
        <v>0.20999999999999999</v>
      </c>
      <c r="L62" s="64">
        <f>ROUND(J62*1.21,2)</f>
        <v>0</v>
      </c>
      <c r="M62" s="13"/>
      <c r="N62" s="2"/>
      <c r="O62" s="2"/>
      <c r="P62" s="2"/>
      <c r="Q62" s="40">
        <f>IF(ISNUMBER(K62),IF(H62&gt;0,IF(I62&gt;0,J62,0),0),0)</f>
        <v>0</v>
      </c>
      <c r="R62" s="9">
        <f>IF(ISNUMBER(K62)=FALSE,J62,0)</f>
        <v>0</v>
      </c>
    </row>
    <row r="63">
      <c r="A63" s="10"/>
      <c r="B63" s="56" t="s">
        <v>76</v>
      </c>
      <c r="C63" s="1"/>
      <c r="D63" s="1"/>
      <c r="E63" s="57" t="s">
        <v>380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78</v>
      </c>
      <c r="C64" s="1"/>
      <c r="D64" s="1"/>
      <c r="E64" s="57" t="s">
        <v>542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80</v>
      </c>
      <c r="C65" s="1"/>
      <c r="D65" s="1"/>
      <c r="E65" s="57" t="s">
        <v>152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>
      <c r="A66" s="10"/>
      <c r="B66" s="56" t="s">
        <v>82</v>
      </c>
      <c r="C66" s="1"/>
      <c r="D66" s="1"/>
      <c r="E66" s="57" t="s">
        <v>83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 thickBot="1">
      <c r="A67" s="10"/>
      <c r="B67" s="58" t="s">
        <v>84</v>
      </c>
      <c r="C67" s="31"/>
      <c r="D67" s="31"/>
      <c r="E67" s="29"/>
      <c r="F67" s="31"/>
      <c r="G67" s="31"/>
      <c r="H67" s="59"/>
      <c r="I67" s="31"/>
      <c r="J67" s="59"/>
      <c r="K67" s="31"/>
      <c r="L67" s="31"/>
      <c r="M67" s="13"/>
      <c r="N67" s="2"/>
      <c r="O67" s="2"/>
      <c r="P67" s="2"/>
      <c r="Q67" s="2"/>
    </row>
    <row r="68" thickTop="1">
      <c r="A68" s="10"/>
      <c r="B68" s="48">
        <v>7</v>
      </c>
      <c r="C68" s="49" t="s">
        <v>179</v>
      </c>
      <c r="D68" s="49" t="s">
        <v>123</v>
      </c>
      <c r="E68" s="49" t="s">
        <v>180</v>
      </c>
      <c r="F68" s="49" t="s">
        <v>7</v>
      </c>
      <c r="G68" s="50" t="s">
        <v>144</v>
      </c>
      <c r="H68" s="60">
        <v>22.280000000000001</v>
      </c>
      <c r="I68" s="61">
        <v>0</v>
      </c>
      <c r="J68" s="62">
        <f>ROUND(H68*I68,2)</f>
        <v>0</v>
      </c>
      <c r="K68" s="63">
        <v>0.20999999999999999</v>
      </c>
      <c r="L68" s="64">
        <f>ROUND(J68*1.21,2)</f>
        <v>0</v>
      </c>
      <c r="M68" s="13"/>
      <c r="N68" s="2"/>
      <c r="O68" s="2"/>
      <c r="P68" s="2"/>
      <c r="Q68" s="40">
        <f>IF(ISNUMBER(K68),IF(H68&gt;0,IF(I68&gt;0,J68,0),0),0)</f>
        <v>0</v>
      </c>
      <c r="R68" s="9">
        <f>IF(ISNUMBER(K68)=FALSE,J68,0)</f>
        <v>0</v>
      </c>
    </row>
    <row r="69">
      <c r="A69" s="10"/>
      <c r="B69" s="56" t="s">
        <v>76</v>
      </c>
      <c r="C69" s="1"/>
      <c r="D69" s="1"/>
      <c r="E69" s="57" t="s">
        <v>181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78</v>
      </c>
      <c r="C70" s="1"/>
      <c r="D70" s="1"/>
      <c r="E70" s="57" t="s">
        <v>543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80</v>
      </c>
      <c r="C71" s="1"/>
      <c r="D71" s="1"/>
      <c r="E71" s="57" t="s">
        <v>183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82</v>
      </c>
      <c r="C72" s="1"/>
      <c r="D72" s="1"/>
      <c r="E72" s="57" t="s">
        <v>83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 thickBot="1">
      <c r="A73" s="10"/>
      <c r="B73" s="58" t="s">
        <v>84</v>
      </c>
      <c r="C73" s="31"/>
      <c r="D73" s="31"/>
      <c r="E73" s="29"/>
      <c r="F73" s="31"/>
      <c r="G73" s="31"/>
      <c r="H73" s="59"/>
      <c r="I73" s="31"/>
      <c r="J73" s="59"/>
      <c r="K73" s="31"/>
      <c r="L73" s="31"/>
      <c r="M73" s="13"/>
      <c r="N73" s="2"/>
      <c r="O73" s="2"/>
      <c r="P73" s="2"/>
      <c r="Q73" s="2"/>
    </row>
    <row r="74" thickTop="1">
      <c r="A74" s="10"/>
      <c r="B74" s="48">
        <v>8</v>
      </c>
      <c r="C74" s="49" t="s">
        <v>186</v>
      </c>
      <c r="D74" s="49"/>
      <c r="E74" s="49" t="s">
        <v>187</v>
      </c>
      <c r="F74" s="49" t="s">
        <v>7</v>
      </c>
      <c r="G74" s="50" t="s">
        <v>144</v>
      </c>
      <c r="H74" s="60">
        <v>22.280000000000001</v>
      </c>
      <c r="I74" s="61">
        <v>0</v>
      </c>
      <c r="J74" s="62">
        <f>ROUND(H74*I74,2)</f>
        <v>0</v>
      </c>
      <c r="K74" s="63">
        <v>0.20999999999999999</v>
      </c>
      <c r="L74" s="64">
        <f>ROUND(J74*1.21,2)</f>
        <v>0</v>
      </c>
      <c r="M74" s="13"/>
      <c r="N74" s="2"/>
      <c r="O74" s="2"/>
      <c r="P74" s="2"/>
      <c r="Q74" s="40">
        <f>IF(ISNUMBER(K74),IF(H74&gt;0,IF(I74&gt;0,J74,0),0),0)</f>
        <v>0</v>
      </c>
      <c r="R74" s="9">
        <f>IF(ISNUMBER(K74)=FALSE,J74,0)</f>
        <v>0</v>
      </c>
    </row>
    <row r="75">
      <c r="A75" s="10"/>
      <c r="B75" s="56" t="s">
        <v>76</v>
      </c>
      <c r="C75" s="1"/>
      <c r="D75" s="1"/>
      <c r="E75" s="57" t="s">
        <v>188</v>
      </c>
      <c r="F75" s="1"/>
      <c r="G75" s="1"/>
      <c r="H75" s="47"/>
      <c r="I75" s="1"/>
      <c r="J75" s="47"/>
      <c r="K75" s="1"/>
      <c r="L75" s="1"/>
      <c r="M75" s="13"/>
      <c r="N75" s="2"/>
      <c r="O75" s="2"/>
      <c r="P75" s="2"/>
      <c r="Q75" s="2"/>
    </row>
    <row r="76">
      <c r="A76" s="10"/>
      <c r="B76" s="56" t="s">
        <v>78</v>
      </c>
      <c r="C76" s="1"/>
      <c r="D76" s="1"/>
      <c r="E76" s="57" t="s">
        <v>544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80</v>
      </c>
      <c r="C77" s="1"/>
      <c r="D77" s="1"/>
      <c r="E77" s="57" t="s">
        <v>190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82</v>
      </c>
      <c r="C78" s="1"/>
      <c r="D78" s="1"/>
      <c r="E78" s="57" t="s">
        <v>83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 thickBot="1">
      <c r="A79" s="10"/>
      <c r="B79" s="58" t="s">
        <v>84</v>
      </c>
      <c r="C79" s="31"/>
      <c r="D79" s="31"/>
      <c r="E79" s="29"/>
      <c r="F79" s="31"/>
      <c r="G79" s="31"/>
      <c r="H79" s="59"/>
      <c r="I79" s="31"/>
      <c r="J79" s="59"/>
      <c r="K79" s="31"/>
      <c r="L79" s="31"/>
      <c r="M79" s="13"/>
      <c r="N79" s="2"/>
      <c r="O79" s="2"/>
      <c r="P79" s="2"/>
      <c r="Q79" s="2"/>
    </row>
    <row r="80" thickTop="1" thickBot="1" ht="25" customHeight="1">
      <c r="A80" s="10"/>
      <c r="B80" s="1"/>
      <c r="C80" s="65">
        <v>1</v>
      </c>
      <c r="D80" s="1"/>
      <c r="E80" s="65" t="s">
        <v>118</v>
      </c>
      <c r="F80" s="1"/>
      <c r="G80" s="66" t="s">
        <v>110</v>
      </c>
      <c r="H80" s="67">
        <f>J44+J50+J56+J62+J68+J74</f>
        <v>0</v>
      </c>
      <c r="I80" s="66" t="s">
        <v>111</v>
      </c>
      <c r="J80" s="68">
        <f>(L80-H80)</f>
        <v>0</v>
      </c>
      <c r="K80" s="66" t="s">
        <v>112</v>
      </c>
      <c r="L80" s="69">
        <f>ROUND((J44+J50+J56+J62+J68+J74)*1.21,2)</f>
        <v>0</v>
      </c>
      <c r="M80" s="13"/>
      <c r="N80" s="2"/>
      <c r="O80" s="2"/>
      <c r="P80" s="2"/>
      <c r="Q80" s="40">
        <f>0+Q44+Q50+Q56+Q62+Q68+Q74</f>
        <v>0</v>
      </c>
      <c r="R80" s="9">
        <f>0+R44+R50+R56+R62+R68+R74</f>
        <v>0</v>
      </c>
      <c r="S80" s="70">
        <f>Q80*(1+J80)+R80</f>
        <v>0</v>
      </c>
    </row>
    <row r="81" thickTop="1" thickBot="1" ht="25" customHeight="1">
      <c r="A81" s="10"/>
      <c r="B81" s="71"/>
      <c r="C81" s="71"/>
      <c r="D81" s="71"/>
      <c r="E81" s="71"/>
      <c r="F81" s="71"/>
      <c r="G81" s="72" t="s">
        <v>113</v>
      </c>
      <c r="H81" s="73">
        <f>0+J44+J50+J56+J62+J68+J74</f>
        <v>0</v>
      </c>
      <c r="I81" s="72" t="s">
        <v>114</v>
      </c>
      <c r="J81" s="74">
        <f>0+J80</f>
        <v>0</v>
      </c>
      <c r="K81" s="72" t="s">
        <v>115</v>
      </c>
      <c r="L81" s="75">
        <f>0+L80</f>
        <v>0</v>
      </c>
      <c r="M81" s="13"/>
      <c r="N81" s="2"/>
      <c r="O81" s="2"/>
      <c r="P81" s="2"/>
      <c r="Q81" s="2"/>
    </row>
    <row r="82" ht="40" customHeight="1">
      <c r="A82" s="10"/>
      <c r="B82" s="79" t="s">
        <v>191</v>
      </c>
      <c r="C82" s="1"/>
      <c r="D82" s="1"/>
      <c r="E82" s="1"/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48">
        <v>9</v>
      </c>
      <c r="C83" s="49" t="s">
        <v>197</v>
      </c>
      <c r="D83" s="49"/>
      <c r="E83" s="49" t="s">
        <v>198</v>
      </c>
      <c r="F83" s="49" t="s">
        <v>7</v>
      </c>
      <c r="G83" s="50" t="s">
        <v>107</v>
      </c>
      <c r="H83" s="51">
        <v>2</v>
      </c>
      <c r="I83" s="52">
        <v>0</v>
      </c>
      <c r="J83" s="53">
        <f>ROUND(H83*I83,2)</f>
        <v>0</v>
      </c>
      <c r="K83" s="54">
        <v>0.20999999999999999</v>
      </c>
      <c r="L83" s="55">
        <f>ROUND(J83*1.21,2)</f>
        <v>0</v>
      </c>
      <c r="M83" s="13"/>
      <c r="N83" s="2"/>
      <c r="O83" s="2"/>
      <c r="P83" s="2"/>
      <c r="Q83" s="40">
        <f>IF(ISNUMBER(K83),IF(H83&gt;0,IF(I83&gt;0,J83,0),0),0)</f>
        <v>0</v>
      </c>
      <c r="R83" s="9">
        <f>IF(ISNUMBER(K83)=FALSE,J83,0)</f>
        <v>0</v>
      </c>
    </row>
    <row r="84">
      <c r="A84" s="10"/>
      <c r="B84" s="56" t="s">
        <v>76</v>
      </c>
      <c r="C84" s="1"/>
      <c r="D84" s="1"/>
      <c r="E84" s="57" t="s">
        <v>199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>
      <c r="A85" s="10"/>
      <c r="B85" s="56" t="s">
        <v>78</v>
      </c>
      <c r="C85" s="1"/>
      <c r="D85" s="1"/>
      <c r="E85" s="57" t="s">
        <v>200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>
      <c r="A86" s="10"/>
      <c r="B86" s="56" t="s">
        <v>80</v>
      </c>
      <c r="C86" s="1"/>
      <c r="D86" s="1"/>
      <c r="E86" s="57" t="s">
        <v>196</v>
      </c>
      <c r="F86" s="1"/>
      <c r="G86" s="1"/>
      <c r="H86" s="47"/>
      <c r="I86" s="1"/>
      <c r="J86" s="47"/>
      <c r="K86" s="1"/>
      <c r="L86" s="1"/>
      <c r="M86" s="13"/>
      <c r="N86" s="2"/>
      <c r="O86" s="2"/>
      <c r="P86" s="2"/>
      <c r="Q86" s="2"/>
    </row>
    <row r="87">
      <c r="A87" s="10"/>
      <c r="B87" s="56" t="s">
        <v>82</v>
      </c>
      <c r="C87" s="1"/>
      <c r="D87" s="1"/>
      <c r="E87" s="57" t="s">
        <v>83</v>
      </c>
      <c r="F87" s="1"/>
      <c r="G87" s="1"/>
      <c r="H87" s="47"/>
      <c r="I87" s="1"/>
      <c r="J87" s="47"/>
      <c r="K87" s="1"/>
      <c r="L87" s="1"/>
      <c r="M87" s="13"/>
      <c r="N87" s="2"/>
      <c r="O87" s="2"/>
      <c r="P87" s="2"/>
      <c r="Q87" s="2"/>
    </row>
    <row r="88" thickBot="1">
      <c r="A88" s="10"/>
      <c r="B88" s="58" t="s">
        <v>84</v>
      </c>
      <c r="C88" s="31"/>
      <c r="D88" s="31"/>
      <c r="E88" s="29"/>
      <c r="F88" s="31"/>
      <c r="G88" s="31"/>
      <c r="H88" s="59"/>
      <c r="I88" s="31"/>
      <c r="J88" s="59"/>
      <c r="K88" s="31"/>
      <c r="L88" s="31"/>
      <c r="M88" s="13"/>
      <c r="N88" s="2"/>
      <c r="O88" s="2"/>
      <c r="P88" s="2"/>
      <c r="Q88" s="2"/>
    </row>
    <row r="89" thickTop="1" thickBot="1" ht="25" customHeight="1">
      <c r="A89" s="10"/>
      <c r="B89" s="1"/>
      <c r="C89" s="65">
        <v>8</v>
      </c>
      <c r="D89" s="1"/>
      <c r="E89" s="65" t="s">
        <v>119</v>
      </c>
      <c r="F89" s="1"/>
      <c r="G89" s="66" t="s">
        <v>110</v>
      </c>
      <c r="H89" s="67">
        <f>0+J83</f>
        <v>0</v>
      </c>
      <c r="I89" s="66" t="s">
        <v>111</v>
      </c>
      <c r="J89" s="68">
        <f>(L89-H89)</f>
        <v>0</v>
      </c>
      <c r="K89" s="66" t="s">
        <v>112</v>
      </c>
      <c r="L89" s="69">
        <f>ROUND((0+J83)*1.21,2)</f>
        <v>0</v>
      </c>
      <c r="M89" s="13"/>
      <c r="N89" s="2"/>
      <c r="O89" s="2"/>
      <c r="P89" s="2"/>
      <c r="Q89" s="40">
        <f>0+Q83</f>
        <v>0</v>
      </c>
      <c r="R89" s="9">
        <f>0+R83</f>
        <v>0</v>
      </c>
      <c r="S89" s="70">
        <f>Q89*(1+J89)+R89</f>
        <v>0</v>
      </c>
    </row>
    <row r="90" thickTop="1" thickBot="1" ht="25" customHeight="1">
      <c r="A90" s="10"/>
      <c r="B90" s="71"/>
      <c r="C90" s="71"/>
      <c r="D90" s="71"/>
      <c r="E90" s="71"/>
      <c r="F90" s="71"/>
      <c r="G90" s="72" t="s">
        <v>113</v>
      </c>
      <c r="H90" s="73">
        <f>0+J83</f>
        <v>0</v>
      </c>
      <c r="I90" s="72" t="s">
        <v>114</v>
      </c>
      <c r="J90" s="74">
        <f>0+J89</f>
        <v>0</v>
      </c>
      <c r="K90" s="72" t="s">
        <v>115</v>
      </c>
      <c r="L90" s="75">
        <f>0+L89</f>
        <v>0</v>
      </c>
      <c r="M90" s="13"/>
      <c r="N90" s="2"/>
      <c r="O90" s="2"/>
      <c r="P90" s="2"/>
      <c r="Q90" s="2"/>
    </row>
    <row r="91" ht="40" customHeight="1">
      <c r="A91" s="10"/>
      <c r="B91" s="79" t="s">
        <v>201</v>
      </c>
      <c r="C91" s="1"/>
      <c r="D91" s="1"/>
      <c r="E91" s="1"/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>
      <c r="A92" s="10"/>
      <c r="B92" s="48">
        <v>10</v>
      </c>
      <c r="C92" s="49" t="s">
        <v>545</v>
      </c>
      <c r="D92" s="49"/>
      <c r="E92" s="49" t="s">
        <v>546</v>
      </c>
      <c r="F92" s="49" t="s">
        <v>7</v>
      </c>
      <c r="G92" s="50" t="s">
        <v>227</v>
      </c>
      <c r="H92" s="51">
        <v>38.625</v>
      </c>
      <c r="I92" s="52">
        <v>0</v>
      </c>
      <c r="J92" s="53">
        <f>ROUND(H92*I92,2)</f>
        <v>0</v>
      </c>
      <c r="K92" s="54">
        <v>0.20999999999999999</v>
      </c>
      <c r="L92" s="55">
        <f>ROUND(J92*1.21,2)</f>
        <v>0</v>
      </c>
      <c r="M92" s="13"/>
      <c r="N92" s="2"/>
      <c r="O92" s="2"/>
      <c r="P92" s="2"/>
      <c r="Q92" s="40">
        <f>IF(ISNUMBER(K92),IF(H92&gt;0,IF(I92&gt;0,J92,0),0),0)</f>
        <v>0</v>
      </c>
      <c r="R92" s="9">
        <f>IF(ISNUMBER(K92)=FALSE,J92,0)</f>
        <v>0</v>
      </c>
    </row>
    <row r="93">
      <c r="A93" s="10"/>
      <c r="B93" s="56" t="s">
        <v>76</v>
      </c>
      <c r="C93" s="1"/>
      <c r="D93" s="1"/>
      <c r="E93" s="57" t="s">
        <v>547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78</v>
      </c>
      <c r="C94" s="1"/>
      <c r="D94" s="1"/>
      <c r="E94" s="57" t="s">
        <v>548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80</v>
      </c>
      <c r="C95" s="1"/>
      <c r="D95" s="1"/>
      <c r="E95" s="57" t="s">
        <v>549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>
      <c r="A96" s="10"/>
      <c r="B96" s="56" t="s">
        <v>82</v>
      </c>
      <c r="C96" s="1"/>
      <c r="D96" s="1"/>
      <c r="E96" s="57" t="s">
        <v>83</v>
      </c>
      <c r="F96" s="1"/>
      <c r="G96" s="1"/>
      <c r="H96" s="47"/>
      <c r="I96" s="1"/>
      <c r="J96" s="47"/>
      <c r="K96" s="1"/>
      <c r="L96" s="1"/>
      <c r="M96" s="13"/>
      <c r="N96" s="2"/>
      <c r="O96" s="2"/>
      <c r="P96" s="2"/>
      <c r="Q96" s="2"/>
    </row>
    <row r="97" thickBot="1">
      <c r="A97" s="10"/>
      <c r="B97" s="58" t="s">
        <v>84</v>
      </c>
      <c r="C97" s="31"/>
      <c r="D97" s="31"/>
      <c r="E97" s="29"/>
      <c r="F97" s="31"/>
      <c r="G97" s="31"/>
      <c r="H97" s="59"/>
      <c r="I97" s="31"/>
      <c r="J97" s="59"/>
      <c r="K97" s="31"/>
      <c r="L97" s="31"/>
      <c r="M97" s="13"/>
      <c r="N97" s="2"/>
      <c r="O97" s="2"/>
      <c r="P97" s="2"/>
      <c r="Q97" s="2"/>
    </row>
    <row r="98" thickTop="1" thickBot="1" ht="25" customHeight="1">
      <c r="A98" s="10"/>
      <c r="B98" s="1"/>
      <c r="C98" s="65">
        <v>9</v>
      </c>
      <c r="D98" s="1"/>
      <c r="E98" s="65" t="s">
        <v>120</v>
      </c>
      <c r="F98" s="1"/>
      <c r="G98" s="66" t="s">
        <v>110</v>
      </c>
      <c r="H98" s="67">
        <f>0+J92</f>
        <v>0</v>
      </c>
      <c r="I98" s="66" t="s">
        <v>111</v>
      </c>
      <c r="J98" s="68">
        <f>(L98-H98)</f>
        <v>0</v>
      </c>
      <c r="K98" s="66" t="s">
        <v>112</v>
      </c>
      <c r="L98" s="69">
        <f>ROUND((0+J92)*1.21,2)</f>
        <v>0</v>
      </c>
      <c r="M98" s="13"/>
      <c r="N98" s="2"/>
      <c r="O98" s="2"/>
      <c r="P98" s="2"/>
      <c r="Q98" s="40">
        <f>0+Q92</f>
        <v>0</v>
      </c>
      <c r="R98" s="9">
        <f>0+R92</f>
        <v>0</v>
      </c>
      <c r="S98" s="70">
        <f>Q98*(1+J98)+R98</f>
        <v>0</v>
      </c>
    </row>
    <row r="99" thickTop="1" thickBot="1" ht="25" customHeight="1">
      <c r="A99" s="10"/>
      <c r="B99" s="71"/>
      <c r="C99" s="71"/>
      <c r="D99" s="71"/>
      <c r="E99" s="71"/>
      <c r="F99" s="71"/>
      <c r="G99" s="72" t="s">
        <v>113</v>
      </c>
      <c r="H99" s="73">
        <f>0+J92</f>
        <v>0</v>
      </c>
      <c r="I99" s="72" t="s">
        <v>114</v>
      </c>
      <c r="J99" s="74">
        <f>0+J98</f>
        <v>0</v>
      </c>
      <c r="K99" s="72" t="s">
        <v>115</v>
      </c>
      <c r="L99" s="75">
        <f>0+L98</f>
        <v>0</v>
      </c>
      <c r="M99" s="13"/>
      <c r="N99" s="2"/>
      <c r="O99" s="2"/>
      <c r="P99" s="2"/>
      <c r="Q99" s="2"/>
    </row>
    <row r="100">
      <c r="A100" s="14"/>
      <c r="B100" s="4"/>
      <c r="C100" s="4"/>
      <c r="D100" s="4"/>
      <c r="E100" s="4"/>
      <c r="F100" s="4"/>
      <c r="G100" s="4"/>
      <c r="H100" s="76"/>
      <c r="I100" s="4"/>
      <c r="J100" s="76"/>
      <c r="K100" s="4"/>
      <c r="L100" s="4"/>
      <c r="M100" s="15"/>
      <c r="N100" s="2"/>
      <c r="O100" s="2"/>
      <c r="P100" s="2"/>
      <c r="Q100" s="2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2"/>
      <c r="O101" s="2"/>
      <c r="P101" s="2"/>
      <c r="Q101" s="2"/>
    </row>
  </sheetData>
  <mergeCells count="71">
    <mergeCell ref="B36:D36"/>
    <mergeCell ref="B37:D37"/>
    <mergeCell ref="B38:D38"/>
    <mergeCell ref="B39:D39"/>
    <mergeCell ref="B40:D40"/>
    <mergeCell ref="B45:D45"/>
    <mergeCell ref="B46:D46"/>
    <mergeCell ref="B47:D47"/>
    <mergeCell ref="B48:D48"/>
    <mergeCell ref="B49:D49"/>
    <mergeCell ref="B51:D51"/>
    <mergeCell ref="B52:D52"/>
    <mergeCell ref="B53:D53"/>
    <mergeCell ref="B54:D54"/>
    <mergeCell ref="B55:D55"/>
    <mergeCell ref="B57:D57"/>
    <mergeCell ref="B58:D58"/>
    <mergeCell ref="B59:D59"/>
    <mergeCell ref="B60:D60"/>
    <mergeCell ref="B61:D61"/>
    <mergeCell ref="B63:D63"/>
    <mergeCell ref="B64:D64"/>
    <mergeCell ref="B65:D65"/>
    <mergeCell ref="B66:D66"/>
    <mergeCell ref="B67:D67"/>
    <mergeCell ref="B69:D69"/>
    <mergeCell ref="B70:D70"/>
    <mergeCell ref="B71:D71"/>
    <mergeCell ref="B72:D72"/>
    <mergeCell ref="B73:D73"/>
    <mergeCell ref="B75:D75"/>
    <mergeCell ref="B76:D76"/>
    <mergeCell ref="B77:D77"/>
    <mergeCell ref="B78:D78"/>
    <mergeCell ref="B79:D79"/>
    <mergeCell ref="B43:L43"/>
    <mergeCell ref="B84:D84"/>
    <mergeCell ref="B85:D85"/>
    <mergeCell ref="B86:D86"/>
    <mergeCell ref="B87:D87"/>
    <mergeCell ref="B88:D88"/>
    <mergeCell ref="B82:L82"/>
    <mergeCell ref="B93:D93"/>
    <mergeCell ref="B94:D94"/>
    <mergeCell ref="B95:D95"/>
    <mergeCell ref="B96:D96"/>
    <mergeCell ref="B97:D97"/>
    <mergeCell ref="B91:L9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2:D32"/>
    <mergeCell ref="B33:D33"/>
    <mergeCell ref="B34:D34"/>
    <mergeCell ref="B21:D21"/>
    <mergeCell ref="B22:D22"/>
    <mergeCell ref="B23:D2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 codeName="_____Va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0+(H51+H66)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0+H52+H67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550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ROUND(0+((H51+H66)*1.21),2)</f>
        <v>0</v>
      </c>
      <c r="K11" s="1"/>
      <c r="L11" s="1"/>
      <c r="M11" s="13"/>
      <c r="N11" s="2"/>
      <c r="O11" s="2"/>
      <c r="P11" s="2"/>
      <c r="Q11" s="40">
        <f>IF(SUM(K20:K21)&gt;0,ROUND(SUM(S20:S21)/SUM(K20:K21)-1,8),0)</f>
        <v>0</v>
      </c>
      <c r="R11" s="9">
        <f>AVERAGE(J51,J66)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5</v>
      </c>
      <c r="C20" s="1"/>
      <c r="D20" s="1"/>
      <c r="E20" s="44" t="s">
        <v>224</v>
      </c>
      <c r="F20" s="1"/>
      <c r="G20" s="1"/>
      <c r="H20" s="1"/>
      <c r="I20" s="1"/>
      <c r="J20" s="1"/>
      <c r="K20" s="45">
        <f>0+J27+J33+J39+J45</f>
        <v>0</v>
      </c>
      <c r="L20" s="45">
        <f>0+L51</f>
        <v>0</v>
      </c>
      <c r="M20" s="13"/>
      <c r="N20" s="2"/>
      <c r="O20" s="2"/>
      <c r="P20" s="2"/>
      <c r="Q20" s="2"/>
      <c r="S20" s="9">
        <f>S51</f>
        <v>0</v>
      </c>
    </row>
    <row r="21">
      <c r="A21" s="10"/>
      <c r="B21" s="43">
        <v>9</v>
      </c>
      <c r="C21" s="1"/>
      <c r="D21" s="1"/>
      <c r="E21" s="44" t="s">
        <v>551</v>
      </c>
      <c r="F21" s="1"/>
      <c r="G21" s="1"/>
      <c r="H21" s="1"/>
      <c r="I21" s="1"/>
      <c r="J21" s="1"/>
      <c r="K21" s="45">
        <f>0+J54+J60</f>
        <v>0</v>
      </c>
      <c r="L21" s="45">
        <f>0+L66</f>
        <v>0</v>
      </c>
      <c r="M21" s="13"/>
      <c r="N21" s="2"/>
      <c r="O21" s="2"/>
      <c r="P21" s="2"/>
      <c r="Q21" s="2"/>
      <c r="S21" s="9">
        <f>S66</f>
        <v>0</v>
      </c>
    </row>
    <row r="22">
      <c r="A22" s="1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5"/>
      <c r="N22" s="2"/>
      <c r="O22" s="2"/>
      <c r="P22" s="2"/>
      <c r="Q22" s="2"/>
    </row>
    <row r="23" ht="14" customHeight="1">
      <c r="A23" s="4"/>
      <c r="B23" s="35" t="s">
        <v>64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10"/>
      <c r="B25" s="41" t="s">
        <v>65</v>
      </c>
      <c r="C25" s="41" t="s">
        <v>61</v>
      </c>
      <c r="D25" s="41" t="s">
        <v>66</v>
      </c>
      <c r="E25" s="41" t="s">
        <v>62</v>
      </c>
      <c r="F25" s="41" t="s">
        <v>67</v>
      </c>
      <c r="G25" s="42" t="s">
        <v>68</v>
      </c>
      <c r="H25" s="23" t="s">
        <v>69</v>
      </c>
      <c r="I25" s="23" t="s">
        <v>70</v>
      </c>
      <c r="J25" s="23" t="s">
        <v>17</v>
      </c>
      <c r="K25" s="42" t="s">
        <v>71</v>
      </c>
      <c r="L25" s="23" t="s">
        <v>18</v>
      </c>
      <c r="M25" s="78"/>
      <c r="N25" s="2"/>
      <c r="O25" s="2"/>
      <c r="P25" s="2"/>
      <c r="Q25" s="2"/>
    </row>
    <row r="26" ht="40" customHeight="1">
      <c r="A26" s="10"/>
      <c r="B26" s="46" t="s">
        <v>248</v>
      </c>
      <c r="C26" s="1"/>
      <c r="D26" s="1"/>
      <c r="E26" s="1"/>
      <c r="F26" s="1"/>
      <c r="G26" s="1"/>
      <c r="H26" s="47"/>
      <c r="I26" s="1"/>
      <c r="J26" s="47"/>
      <c r="K26" s="1"/>
      <c r="L26" s="1"/>
      <c r="M26" s="13"/>
      <c r="N26" s="2"/>
      <c r="O26" s="2"/>
      <c r="P26" s="2"/>
      <c r="Q26" s="2"/>
    </row>
    <row r="27">
      <c r="A27" s="10"/>
      <c r="B27" s="48">
        <v>1</v>
      </c>
      <c r="C27" s="49" t="s">
        <v>264</v>
      </c>
      <c r="D27" s="49"/>
      <c r="E27" s="49" t="s">
        <v>265</v>
      </c>
      <c r="F27" s="49" t="s">
        <v>7</v>
      </c>
      <c r="G27" s="50" t="s">
        <v>227</v>
      </c>
      <c r="H27" s="51">
        <v>900</v>
      </c>
      <c r="I27" s="52">
        <v>0</v>
      </c>
      <c r="J27" s="53">
        <f>ROUND(H27*I27,2)</f>
        <v>0</v>
      </c>
      <c r="K27" s="54">
        <v>0.20999999999999999</v>
      </c>
      <c r="L27" s="55">
        <f>ROUND(J27*1.21,2)</f>
        <v>0</v>
      </c>
      <c r="M27" s="13"/>
      <c r="N27" s="2"/>
      <c r="O27" s="2"/>
      <c r="P27" s="2"/>
      <c r="Q27" s="40">
        <f>IF(ISNUMBER(K27),IF(H27&gt;0,IF(I27&gt;0,J27,0),0),0)</f>
        <v>0</v>
      </c>
      <c r="R27" s="9">
        <f>IF(ISNUMBER(K27)=FALSE,J27,0)</f>
        <v>0</v>
      </c>
    </row>
    <row r="28">
      <c r="A28" s="10"/>
      <c r="B28" s="56" t="s">
        <v>76</v>
      </c>
      <c r="C28" s="1"/>
      <c r="D28" s="1"/>
      <c r="E28" s="57" t="s">
        <v>266</v>
      </c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56" t="s">
        <v>78</v>
      </c>
      <c r="C29" s="1"/>
      <c r="D29" s="1"/>
      <c r="E29" s="57" t="s">
        <v>552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80</v>
      </c>
      <c r="C30" s="1"/>
      <c r="D30" s="1"/>
      <c r="E30" s="57" t="s">
        <v>263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82</v>
      </c>
      <c r="C31" s="1"/>
      <c r="D31" s="1"/>
      <c r="E31" s="57" t="s">
        <v>83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 thickBot="1">
      <c r="A32" s="10"/>
      <c r="B32" s="58" t="s">
        <v>84</v>
      </c>
      <c r="C32" s="31"/>
      <c r="D32" s="31"/>
      <c r="E32" s="29"/>
      <c r="F32" s="31"/>
      <c r="G32" s="31"/>
      <c r="H32" s="59"/>
      <c r="I32" s="31"/>
      <c r="J32" s="59"/>
      <c r="K32" s="31"/>
      <c r="L32" s="31"/>
      <c r="M32" s="13"/>
      <c r="N32" s="2"/>
      <c r="O32" s="2"/>
      <c r="P32" s="2"/>
      <c r="Q32" s="2"/>
    </row>
    <row r="33" thickTop="1">
      <c r="A33" s="10"/>
      <c r="B33" s="48">
        <v>2</v>
      </c>
      <c r="C33" s="49" t="s">
        <v>276</v>
      </c>
      <c r="D33" s="49"/>
      <c r="E33" s="49" t="s">
        <v>277</v>
      </c>
      <c r="F33" s="49" t="s">
        <v>7</v>
      </c>
      <c r="G33" s="50" t="s">
        <v>227</v>
      </c>
      <c r="H33" s="60">
        <v>550</v>
      </c>
      <c r="I33" s="61">
        <v>0</v>
      </c>
      <c r="J33" s="62">
        <f>ROUND(H33*I33,2)</f>
        <v>0</v>
      </c>
      <c r="K33" s="63">
        <v>0.20999999999999999</v>
      </c>
      <c r="L33" s="64">
        <f>ROUND(J33*1.21,2)</f>
        <v>0</v>
      </c>
      <c r="M33" s="13"/>
      <c r="N33" s="2"/>
      <c r="O33" s="2"/>
      <c r="P33" s="2"/>
      <c r="Q33" s="40">
        <f>IF(ISNUMBER(K33),IF(H33&gt;0,IF(I33&gt;0,J33,0),0),0)</f>
        <v>0</v>
      </c>
      <c r="R33" s="9">
        <f>IF(ISNUMBER(K33)=FALSE,J33,0)</f>
        <v>0</v>
      </c>
    </row>
    <row r="34">
      <c r="A34" s="10"/>
      <c r="B34" s="56" t="s">
        <v>76</v>
      </c>
      <c r="C34" s="1"/>
      <c r="D34" s="1"/>
      <c r="E34" s="57" t="s">
        <v>278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>
      <c r="A35" s="10"/>
      <c r="B35" s="56" t="s">
        <v>78</v>
      </c>
      <c r="C35" s="1"/>
      <c r="D35" s="1"/>
      <c r="E35" s="57" t="s">
        <v>553</v>
      </c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56" t="s">
        <v>80</v>
      </c>
      <c r="C36" s="1"/>
      <c r="D36" s="1"/>
      <c r="E36" s="57" t="s">
        <v>271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82</v>
      </c>
      <c r="C37" s="1"/>
      <c r="D37" s="1"/>
      <c r="E37" s="57" t="s">
        <v>83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 thickBot="1">
      <c r="A38" s="10"/>
      <c r="B38" s="58" t="s">
        <v>84</v>
      </c>
      <c r="C38" s="31"/>
      <c r="D38" s="31"/>
      <c r="E38" s="29"/>
      <c r="F38" s="31"/>
      <c r="G38" s="31"/>
      <c r="H38" s="59"/>
      <c r="I38" s="31"/>
      <c r="J38" s="59"/>
      <c r="K38" s="31"/>
      <c r="L38" s="31"/>
      <c r="M38" s="13"/>
      <c r="N38" s="2"/>
      <c r="O38" s="2"/>
      <c r="P38" s="2"/>
      <c r="Q38" s="2"/>
    </row>
    <row r="39" thickTop="1">
      <c r="A39" s="10"/>
      <c r="B39" s="48">
        <v>3</v>
      </c>
      <c r="C39" s="49" t="s">
        <v>399</v>
      </c>
      <c r="D39" s="49"/>
      <c r="E39" s="49" t="s">
        <v>400</v>
      </c>
      <c r="F39" s="49" t="s">
        <v>7</v>
      </c>
      <c r="G39" s="50" t="s">
        <v>144</v>
      </c>
      <c r="H39" s="60">
        <v>14</v>
      </c>
      <c r="I39" s="61">
        <v>0</v>
      </c>
      <c r="J39" s="62">
        <f>ROUND(H39*I39,2)</f>
        <v>0</v>
      </c>
      <c r="K39" s="63">
        <v>0.20999999999999999</v>
      </c>
      <c r="L39" s="64">
        <f>ROUND(J39*1.21,2)</f>
        <v>0</v>
      </c>
      <c r="M39" s="13"/>
      <c r="N39" s="2"/>
      <c r="O39" s="2"/>
      <c r="P39" s="2"/>
      <c r="Q39" s="40">
        <f>IF(ISNUMBER(K39),IF(H39&gt;0,IF(I39&gt;0,J39,0),0),0)</f>
        <v>0</v>
      </c>
      <c r="R39" s="9">
        <f>IF(ISNUMBER(K39)=FALSE,J39,0)</f>
        <v>0</v>
      </c>
    </row>
    <row r="40">
      <c r="A40" s="10"/>
      <c r="B40" s="56" t="s">
        <v>76</v>
      </c>
      <c r="C40" s="1"/>
      <c r="D40" s="1"/>
      <c r="E40" s="57" t="s">
        <v>401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>
      <c r="A41" s="10"/>
      <c r="B41" s="56" t="s">
        <v>78</v>
      </c>
      <c r="C41" s="1"/>
      <c r="D41" s="1"/>
      <c r="E41" s="57" t="s">
        <v>554</v>
      </c>
      <c r="F41" s="1"/>
      <c r="G41" s="1"/>
      <c r="H41" s="47"/>
      <c r="I41" s="1"/>
      <c r="J41" s="47"/>
      <c r="K41" s="1"/>
      <c r="L41" s="1"/>
      <c r="M41" s="13"/>
      <c r="N41" s="2"/>
      <c r="O41" s="2"/>
      <c r="P41" s="2"/>
      <c r="Q41" s="2"/>
    </row>
    <row r="42">
      <c r="A42" s="10"/>
      <c r="B42" s="56" t="s">
        <v>80</v>
      </c>
      <c r="C42" s="1"/>
      <c r="D42" s="1"/>
      <c r="E42" s="57" t="s">
        <v>284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>
      <c r="A43" s="10"/>
      <c r="B43" s="56" t="s">
        <v>82</v>
      </c>
      <c r="C43" s="1"/>
      <c r="D43" s="1"/>
      <c r="E43" s="57" t="s">
        <v>83</v>
      </c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 thickBot="1">
      <c r="A44" s="10"/>
      <c r="B44" s="58" t="s">
        <v>84</v>
      </c>
      <c r="C44" s="31"/>
      <c r="D44" s="31"/>
      <c r="E44" s="29"/>
      <c r="F44" s="31"/>
      <c r="G44" s="31"/>
      <c r="H44" s="59"/>
      <c r="I44" s="31"/>
      <c r="J44" s="59"/>
      <c r="K44" s="31"/>
      <c r="L44" s="31"/>
      <c r="M44" s="13"/>
      <c r="N44" s="2"/>
      <c r="O44" s="2"/>
      <c r="P44" s="2"/>
      <c r="Q44" s="2"/>
    </row>
    <row r="45" thickTop="1">
      <c r="A45" s="10"/>
      <c r="B45" s="48">
        <v>4</v>
      </c>
      <c r="C45" s="49" t="s">
        <v>285</v>
      </c>
      <c r="D45" s="49"/>
      <c r="E45" s="49" t="s">
        <v>286</v>
      </c>
      <c r="F45" s="49" t="s">
        <v>7</v>
      </c>
      <c r="G45" s="50" t="s">
        <v>163</v>
      </c>
      <c r="H45" s="60">
        <v>135</v>
      </c>
      <c r="I45" s="61">
        <v>0</v>
      </c>
      <c r="J45" s="62">
        <f>ROUND(H45*I45,2)</f>
        <v>0</v>
      </c>
      <c r="K45" s="63">
        <v>0.20999999999999999</v>
      </c>
      <c r="L45" s="64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287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555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289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 thickBot="1" ht="25" customHeight="1">
      <c r="A51" s="10"/>
      <c r="B51" s="1"/>
      <c r="C51" s="65">
        <v>5</v>
      </c>
      <c r="D51" s="1"/>
      <c r="E51" s="65" t="s">
        <v>224</v>
      </c>
      <c r="F51" s="1"/>
      <c r="G51" s="66" t="s">
        <v>110</v>
      </c>
      <c r="H51" s="67">
        <f>J27+J33+J39+J45</f>
        <v>0</v>
      </c>
      <c r="I51" s="66" t="s">
        <v>111</v>
      </c>
      <c r="J51" s="68">
        <f>(L51-H51)</f>
        <v>0</v>
      </c>
      <c r="K51" s="66" t="s">
        <v>112</v>
      </c>
      <c r="L51" s="69">
        <f>ROUND((J27+J33+J39+J45)*1.21,2)</f>
        <v>0</v>
      </c>
      <c r="M51" s="13"/>
      <c r="N51" s="2"/>
      <c r="O51" s="2"/>
      <c r="P51" s="2"/>
      <c r="Q51" s="40">
        <f>0+Q27+Q33+Q39+Q45</f>
        <v>0</v>
      </c>
      <c r="R51" s="9">
        <f>0+R27+R33+R39+R45</f>
        <v>0</v>
      </c>
      <c r="S51" s="70">
        <f>Q51*(1+J51)+R51</f>
        <v>0</v>
      </c>
    </row>
    <row r="52" thickTop="1" thickBot="1" ht="25" customHeight="1">
      <c r="A52" s="10"/>
      <c r="B52" s="71"/>
      <c r="C52" s="71"/>
      <c r="D52" s="71"/>
      <c r="E52" s="71"/>
      <c r="F52" s="71"/>
      <c r="G52" s="72" t="s">
        <v>113</v>
      </c>
      <c r="H52" s="73">
        <f>0+J27+J33+J39+J45</f>
        <v>0</v>
      </c>
      <c r="I52" s="72" t="s">
        <v>114</v>
      </c>
      <c r="J52" s="74">
        <f>0+J51</f>
        <v>0</v>
      </c>
      <c r="K52" s="72" t="s">
        <v>115</v>
      </c>
      <c r="L52" s="75">
        <f>0+L51</f>
        <v>0</v>
      </c>
      <c r="M52" s="13"/>
      <c r="N52" s="2"/>
      <c r="O52" s="2"/>
      <c r="P52" s="2"/>
      <c r="Q52" s="2"/>
    </row>
    <row r="53" ht="40" customHeight="1">
      <c r="A53" s="10"/>
      <c r="B53" s="79" t="s">
        <v>556</v>
      </c>
      <c r="C53" s="1"/>
      <c r="D53" s="1"/>
      <c r="E53" s="1"/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48">
        <v>5</v>
      </c>
      <c r="C54" s="49" t="s">
        <v>557</v>
      </c>
      <c r="D54" s="49"/>
      <c r="E54" s="49" t="s">
        <v>558</v>
      </c>
      <c r="F54" s="49" t="s">
        <v>7</v>
      </c>
      <c r="G54" s="50" t="s">
        <v>163</v>
      </c>
      <c r="H54" s="51">
        <v>35</v>
      </c>
      <c r="I54" s="52">
        <v>0</v>
      </c>
      <c r="J54" s="53">
        <f>ROUND(H54*I54,2)</f>
        <v>0</v>
      </c>
      <c r="K54" s="54">
        <v>0.20999999999999999</v>
      </c>
      <c r="L54" s="55">
        <f>ROUND(J54*1.21,2)</f>
        <v>0</v>
      </c>
      <c r="M54" s="13"/>
      <c r="N54" s="2"/>
      <c r="O54" s="2"/>
      <c r="P54" s="2"/>
      <c r="Q54" s="40">
        <f>IF(ISNUMBER(K54),IF(H54&gt;0,IF(I54&gt;0,J54,0),0),0)</f>
        <v>0</v>
      </c>
      <c r="R54" s="9">
        <f>IF(ISNUMBER(K54)=FALSE,J54,0)</f>
        <v>0</v>
      </c>
    </row>
    <row r="55">
      <c r="A55" s="10"/>
      <c r="B55" s="56" t="s">
        <v>76</v>
      </c>
      <c r="C55" s="1"/>
      <c r="D55" s="1"/>
      <c r="E55" s="57" t="s">
        <v>559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78</v>
      </c>
      <c r="C56" s="1"/>
      <c r="D56" s="1"/>
      <c r="E56" s="57" t="s">
        <v>560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80</v>
      </c>
      <c r="C57" s="1"/>
      <c r="D57" s="1"/>
      <c r="E57" s="57" t="s">
        <v>561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82</v>
      </c>
      <c r="C58" s="1"/>
      <c r="D58" s="1"/>
      <c r="E58" s="57" t="s">
        <v>83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 thickBot="1">
      <c r="A59" s="10"/>
      <c r="B59" s="58" t="s">
        <v>84</v>
      </c>
      <c r="C59" s="31"/>
      <c r="D59" s="31"/>
      <c r="E59" s="29"/>
      <c r="F59" s="31"/>
      <c r="G59" s="31"/>
      <c r="H59" s="59"/>
      <c r="I59" s="31"/>
      <c r="J59" s="59"/>
      <c r="K59" s="31"/>
      <c r="L59" s="31"/>
      <c r="M59" s="13"/>
      <c r="N59" s="2"/>
      <c r="O59" s="2"/>
      <c r="P59" s="2"/>
      <c r="Q59" s="2"/>
    </row>
    <row r="60" thickTop="1">
      <c r="A60" s="10"/>
      <c r="B60" s="48">
        <v>6</v>
      </c>
      <c r="C60" s="49" t="s">
        <v>562</v>
      </c>
      <c r="D60" s="49"/>
      <c r="E60" s="49" t="s">
        <v>563</v>
      </c>
      <c r="F60" s="49" t="s">
        <v>7</v>
      </c>
      <c r="G60" s="50" t="s">
        <v>163</v>
      </c>
      <c r="H60" s="60">
        <v>35</v>
      </c>
      <c r="I60" s="61">
        <v>0</v>
      </c>
      <c r="J60" s="62">
        <f>ROUND(H60*I60,2)</f>
        <v>0</v>
      </c>
      <c r="K60" s="63">
        <v>0.20999999999999999</v>
      </c>
      <c r="L60" s="64">
        <f>ROUND(J60*1.21,2)</f>
        <v>0</v>
      </c>
      <c r="M60" s="13"/>
      <c r="N60" s="2"/>
      <c r="O60" s="2"/>
      <c r="P60" s="2"/>
      <c r="Q60" s="40">
        <f>IF(ISNUMBER(K60),IF(H60&gt;0,IF(I60&gt;0,J60,0),0),0)</f>
        <v>0</v>
      </c>
      <c r="R60" s="9">
        <f>IF(ISNUMBER(K60)=FALSE,J60,0)</f>
        <v>0</v>
      </c>
    </row>
    <row r="61">
      <c r="A61" s="10"/>
      <c r="B61" s="56" t="s">
        <v>76</v>
      </c>
      <c r="C61" s="1"/>
      <c r="D61" s="1"/>
      <c r="E61" s="57" t="s">
        <v>564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56" t="s">
        <v>78</v>
      </c>
      <c r="C62" s="1"/>
      <c r="D62" s="1"/>
      <c r="E62" s="57" t="s">
        <v>560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80</v>
      </c>
      <c r="C63" s="1"/>
      <c r="D63" s="1"/>
      <c r="E63" s="57" t="s">
        <v>565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82</v>
      </c>
      <c r="C64" s="1"/>
      <c r="D64" s="1"/>
      <c r="E64" s="57" t="s">
        <v>83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 thickBot="1">
      <c r="A65" s="10"/>
      <c r="B65" s="58" t="s">
        <v>84</v>
      </c>
      <c r="C65" s="31"/>
      <c r="D65" s="31"/>
      <c r="E65" s="29"/>
      <c r="F65" s="31"/>
      <c r="G65" s="31"/>
      <c r="H65" s="59"/>
      <c r="I65" s="31"/>
      <c r="J65" s="59"/>
      <c r="K65" s="31"/>
      <c r="L65" s="31"/>
      <c r="M65" s="13"/>
      <c r="N65" s="2"/>
      <c r="O65" s="2"/>
      <c r="P65" s="2"/>
      <c r="Q65" s="2"/>
    </row>
    <row r="66" thickTop="1" thickBot="1" ht="25" customHeight="1">
      <c r="A66" s="10"/>
      <c r="B66" s="1"/>
      <c r="C66" s="65">
        <v>9</v>
      </c>
      <c r="D66" s="1"/>
      <c r="E66" s="65" t="s">
        <v>551</v>
      </c>
      <c r="F66" s="1"/>
      <c r="G66" s="66" t="s">
        <v>110</v>
      </c>
      <c r="H66" s="67">
        <f>J54+J60</f>
        <v>0</v>
      </c>
      <c r="I66" s="66" t="s">
        <v>111</v>
      </c>
      <c r="J66" s="68">
        <f>(L66-H66)</f>
        <v>0</v>
      </c>
      <c r="K66" s="66" t="s">
        <v>112</v>
      </c>
      <c r="L66" s="69">
        <f>ROUND((J54+J60)*1.21,2)</f>
        <v>0</v>
      </c>
      <c r="M66" s="13"/>
      <c r="N66" s="2"/>
      <c r="O66" s="2"/>
      <c r="P66" s="2"/>
      <c r="Q66" s="40">
        <f>0+Q54+Q60</f>
        <v>0</v>
      </c>
      <c r="R66" s="9">
        <f>0+R54+R60</f>
        <v>0</v>
      </c>
      <c r="S66" s="70">
        <f>Q66*(1+J66)+R66</f>
        <v>0</v>
      </c>
    </row>
    <row r="67" thickTop="1" thickBot="1" ht="25" customHeight="1">
      <c r="A67" s="10"/>
      <c r="B67" s="71"/>
      <c r="C67" s="71"/>
      <c r="D67" s="71"/>
      <c r="E67" s="71"/>
      <c r="F67" s="71"/>
      <c r="G67" s="72" t="s">
        <v>113</v>
      </c>
      <c r="H67" s="73">
        <f>0+J54+J60</f>
        <v>0</v>
      </c>
      <c r="I67" s="72" t="s">
        <v>114</v>
      </c>
      <c r="J67" s="74">
        <f>0+J66</f>
        <v>0</v>
      </c>
      <c r="K67" s="72" t="s">
        <v>115</v>
      </c>
      <c r="L67" s="75">
        <f>0+L66</f>
        <v>0</v>
      </c>
      <c r="M67" s="13"/>
      <c r="N67" s="2"/>
      <c r="O67" s="2"/>
      <c r="P67" s="2"/>
      <c r="Q67" s="2"/>
    </row>
    <row r="68">
      <c r="A68" s="14"/>
      <c r="B68" s="4"/>
      <c r="C68" s="4"/>
      <c r="D68" s="4"/>
      <c r="E68" s="4"/>
      <c r="F68" s="4"/>
      <c r="G68" s="4"/>
      <c r="H68" s="76"/>
      <c r="I68" s="4"/>
      <c r="J68" s="76"/>
      <c r="K68" s="4"/>
      <c r="L68" s="4"/>
      <c r="M68" s="15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9:D29"/>
    <mergeCell ref="B30:D30"/>
    <mergeCell ref="B31:D31"/>
    <mergeCell ref="B32:D32"/>
    <mergeCell ref="B34:D34"/>
    <mergeCell ref="B35:D35"/>
    <mergeCell ref="B36:D36"/>
    <mergeCell ref="B37:D37"/>
    <mergeCell ref="B38:D38"/>
    <mergeCell ref="B40:D40"/>
    <mergeCell ref="B41:D41"/>
    <mergeCell ref="B42:D42"/>
    <mergeCell ref="B43:D43"/>
    <mergeCell ref="B44:D44"/>
    <mergeCell ref="B46:D46"/>
    <mergeCell ref="B47:D47"/>
    <mergeCell ref="B48:D48"/>
    <mergeCell ref="B49:D49"/>
    <mergeCell ref="B50:D50"/>
    <mergeCell ref="B26:L26"/>
    <mergeCell ref="B20:D20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53:L53"/>
    <mergeCell ref="B21:D21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 codeName="_____Vb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0+(H39+H78)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0+H40+H79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566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ROUND(0+((H39+H78)*1.21),2)</f>
        <v>0</v>
      </c>
      <c r="K11" s="1"/>
      <c r="L11" s="1"/>
      <c r="M11" s="13"/>
      <c r="N11" s="2"/>
      <c r="O11" s="2"/>
      <c r="P11" s="2"/>
      <c r="Q11" s="40">
        <f>IF(SUM(K20:K21)&gt;0,ROUND(SUM(S20:S21)/SUM(K20:K21)-1,8),0)</f>
        <v>0</v>
      </c>
      <c r="R11" s="9">
        <f>AVERAGE(J39,J78)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0+J27+J33</f>
        <v>0</v>
      </c>
      <c r="L20" s="45">
        <f>0+L39</f>
        <v>0</v>
      </c>
      <c r="M20" s="13"/>
      <c r="N20" s="2"/>
      <c r="O20" s="2"/>
      <c r="P20" s="2"/>
      <c r="Q20" s="2"/>
      <c r="S20" s="9">
        <f>S39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0+J42+J48+J54+J60+J66+J72</f>
        <v>0</v>
      </c>
      <c r="L21" s="45">
        <f>0+L78</f>
        <v>0</v>
      </c>
      <c r="M21" s="13"/>
      <c r="N21" s="2"/>
      <c r="O21" s="2"/>
      <c r="P21" s="2"/>
      <c r="Q21" s="2"/>
      <c r="S21" s="9">
        <f>S78</f>
        <v>0</v>
      </c>
    </row>
    <row r="22">
      <c r="A22" s="1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5"/>
      <c r="N22" s="2"/>
      <c r="O22" s="2"/>
      <c r="P22" s="2"/>
      <c r="Q22" s="2"/>
    </row>
    <row r="23" ht="14" customHeight="1">
      <c r="A23" s="4"/>
      <c r="B23" s="35" t="s">
        <v>64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10"/>
      <c r="B25" s="41" t="s">
        <v>65</v>
      </c>
      <c r="C25" s="41" t="s">
        <v>61</v>
      </c>
      <c r="D25" s="41" t="s">
        <v>66</v>
      </c>
      <c r="E25" s="41" t="s">
        <v>62</v>
      </c>
      <c r="F25" s="41" t="s">
        <v>67</v>
      </c>
      <c r="G25" s="42" t="s">
        <v>68</v>
      </c>
      <c r="H25" s="23" t="s">
        <v>69</v>
      </c>
      <c r="I25" s="23" t="s">
        <v>70</v>
      </c>
      <c r="J25" s="23" t="s">
        <v>17</v>
      </c>
      <c r="K25" s="42" t="s">
        <v>71</v>
      </c>
      <c r="L25" s="23" t="s">
        <v>18</v>
      </c>
      <c r="M25" s="78"/>
      <c r="N25" s="2"/>
      <c r="O25" s="2"/>
      <c r="P25" s="2"/>
      <c r="Q25" s="2"/>
    </row>
    <row r="26" ht="40" customHeight="1">
      <c r="A26" s="10"/>
      <c r="B26" s="46" t="s">
        <v>121</v>
      </c>
      <c r="C26" s="1"/>
      <c r="D26" s="1"/>
      <c r="E26" s="1"/>
      <c r="F26" s="1"/>
      <c r="G26" s="1"/>
      <c r="H26" s="47"/>
      <c r="I26" s="1"/>
      <c r="J26" s="47"/>
      <c r="K26" s="1"/>
      <c r="L26" s="1"/>
      <c r="M26" s="13"/>
      <c r="N26" s="2"/>
      <c r="O26" s="2"/>
      <c r="P26" s="2"/>
      <c r="Q26" s="2"/>
    </row>
    <row r="27">
      <c r="A27" s="10"/>
      <c r="B27" s="48">
        <v>1</v>
      </c>
      <c r="C27" s="49" t="s">
        <v>122</v>
      </c>
      <c r="D27" s="49" t="s">
        <v>123</v>
      </c>
      <c r="E27" s="49" t="s">
        <v>124</v>
      </c>
      <c r="F27" s="49" t="s">
        <v>7</v>
      </c>
      <c r="G27" s="50" t="s">
        <v>125</v>
      </c>
      <c r="H27" s="51">
        <v>39.899999999999999</v>
      </c>
      <c r="I27" s="52">
        <v>0</v>
      </c>
      <c r="J27" s="53">
        <f>ROUND(H27*I27,2)</f>
        <v>0</v>
      </c>
      <c r="K27" s="54">
        <v>0.20999999999999999</v>
      </c>
      <c r="L27" s="55">
        <f>ROUND(J27*1.21,2)</f>
        <v>0</v>
      </c>
      <c r="M27" s="13"/>
      <c r="N27" s="2"/>
      <c r="O27" s="2"/>
      <c r="P27" s="2"/>
      <c r="Q27" s="40">
        <f>IF(ISNUMBER(K27),IF(H27&gt;0,IF(I27&gt;0,J27,0),0),0)</f>
        <v>0</v>
      </c>
      <c r="R27" s="9">
        <f>IF(ISNUMBER(K27)=FALSE,J27,0)</f>
        <v>0</v>
      </c>
    </row>
    <row r="28">
      <c r="A28" s="10"/>
      <c r="B28" s="56" t="s">
        <v>76</v>
      </c>
      <c r="C28" s="1"/>
      <c r="D28" s="1"/>
      <c r="E28" s="57" t="s">
        <v>126</v>
      </c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56" t="s">
        <v>78</v>
      </c>
      <c r="C29" s="1"/>
      <c r="D29" s="1"/>
      <c r="E29" s="57" t="s">
        <v>567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80</v>
      </c>
      <c r="C30" s="1"/>
      <c r="D30" s="1"/>
      <c r="E30" s="57" t="s">
        <v>128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82</v>
      </c>
      <c r="C31" s="1"/>
      <c r="D31" s="1"/>
      <c r="E31" s="57" t="s">
        <v>83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 thickBot="1">
      <c r="A32" s="10"/>
      <c r="B32" s="58" t="s">
        <v>84</v>
      </c>
      <c r="C32" s="31"/>
      <c r="D32" s="31"/>
      <c r="E32" s="29"/>
      <c r="F32" s="31"/>
      <c r="G32" s="31"/>
      <c r="H32" s="59"/>
      <c r="I32" s="31"/>
      <c r="J32" s="59"/>
      <c r="K32" s="31"/>
      <c r="L32" s="31"/>
      <c r="M32" s="13"/>
      <c r="N32" s="2"/>
      <c r="O32" s="2"/>
      <c r="P32" s="2"/>
      <c r="Q32" s="2"/>
    </row>
    <row r="33" thickTop="1">
      <c r="A33" s="10"/>
      <c r="B33" s="48">
        <v>2</v>
      </c>
      <c r="C33" s="49" t="s">
        <v>122</v>
      </c>
      <c r="D33" s="49" t="s">
        <v>129</v>
      </c>
      <c r="E33" s="49" t="s">
        <v>124</v>
      </c>
      <c r="F33" s="49" t="s">
        <v>7</v>
      </c>
      <c r="G33" s="50" t="s">
        <v>125</v>
      </c>
      <c r="H33" s="60">
        <v>21</v>
      </c>
      <c r="I33" s="61">
        <v>0</v>
      </c>
      <c r="J33" s="62">
        <f>ROUND(H33*I33,2)</f>
        <v>0</v>
      </c>
      <c r="K33" s="63">
        <v>0.20999999999999999</v>
      </c>
      <c r="L33" s="64">
        <f>ROUND(J33*1.21,2)</f>
        <v>0</v>
      </c>
      <c r="M33" s="13"/>
      <c r="N33" s="2"/>
      <c r="O33" s="2"/>
      <c r="P33" s="2"/>
      <c r="Q33" s="40">
        <f>IF(ISNUMBER(K33),IF(H33&gt;0,IF(I33&gt;0,J33,0),0),0)</f>
        <v>0</v>
      </c>
      <c r="R33" s="9">
        <f>IF(ISNUMBER(K33)=FALSE,J33,0)</f>
        <v>0</v>
      </c>
    </row>
    <row r="34">
      <c r="A34" s="10"/>
      <c r="B34" s="56" t="s">
        <v>76</v>
      </c>
      <c r="C34" s="1"/>
      <c r="D34" s="1"/>
      <c r="E34" s="57" t="s">
        <v>130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>
      <c r="A35" s="10"/>
      <c r="B35" s="56" t="s">
        <v>78</v>
      </c>
      <c r="C35" s="1"/>
      <c r="D35" s="1"/>
      <c r="E35" s="57" t="s">
        <v>568</v>
      </c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56" t="s">
        <v>80</v>
      </c>
      <c r="C36" s="1"/>
      <c r="D36" s="1"/>
      <c r="E36" s="57" t="s">
        <v>128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82</v>
      </c>
      <c r="C37" s="1"/>
      <c r="D37" s="1"/>
      <c r="E37" s="57" t="s">
        <v>83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 thickBot="1">
      <c r="A38" s="10"/>
      <c r="B38" s="58" t="s">
        <v>84</v>
      </c>
      <c r="C38" s="31"/>
      <c r="D38" s="31"/>
      <c r="E38" s="29"/>
      <c r="F38" s="31"/>
      <c r="G38" s="31"/>
      <c r="H38" s="59"/>
      <c r="I38" s="31"/>
      <c r="J38" s="59"/>
      <c r="K38" s="31"/>
      <c r="L38" s="31"/>
      <c r="M38" s="13"/>
      <c r="N38" s="2"/>
      <c r="O38" s="2"/>
      <c r="P38" s="2"/>
      <c r="Q38" s="2"/>
    </row>
    <row r="39" thickTop="1" thickBot="1" ht="25" customHeight="1">
      <c r="A39" s="10"/>
      <c r="B39" s="1"/>
      <c r="C39" s="65">
        <v>0</v>
      </c>
      <c r="D39" s="1"/>
      <c r="E39" s="65" t="s">
        <v>117</v>
      </c>
      <c r="F39" s="1"/>
      <c r="G39" s="66" t="s">
        <v>110</v>
      </c>
      <c r="H39" s="67">
        <f>J27+J33</f>
        <v>0</v>
      </c>
      <c r="I39" s="66" t="s">
        <v>111</v>
      </c>
      <c r="J39" s="68">
        <f>(L39-H39)</f>
        <v>0</v>
      </c>
      <c r="K39" s="66" t="s">
        <v>112</v>
      </c>
      <c r="L39" s="69">
        <f>ROUND((J27+J33)*1.21,2)</f>
        <v>0</v>
      </c>
      <c r="M39" s="13"/>
      <c r="N39" s="2"/>
      <c r="O39" s="2"/>
      <c r="P39" s="2"/>
      <c r="Q39" s="40">
        <f>0+Q27+Q33</f>
        <v>0</v>
      </c>
      <c r="R39" s="9">
        <f>0+R27+R33</f>
        <v>0</v>
      </c>
      <c r="S39" s="70">
        <f>Q39*(1+J39)+R39</f>
        <v>0</v>
      </c>
    </row>
    <row r="40" thickTop="1" thickBot="1" ht="25" customHeight="1">
      <c r="A40" s="10"/>
      <c r="B40" s="71"/>
      <c r="C40" s="71"/>
      <c r="D40" s="71"/>
      <c r="E40" s="71"/>
      <c r="F40" s="71"/>
      <c r="G40" s="72" t="s">
        <v>113</v>
      </c>
      <c r="H40" s="73">
        <f>0+J27+J33</f>
        <v>0</v>
      </c>
      <c r="I40" s="72" t="s">
        <v>114</v>
      </c>
      <c r="J40" s="74">
        <f>0+J39</f>
        <v>0</v>
      </c>
      <c r="K40" s="72" t="s">
        <v>115</v>
      </c>
      <c r="L40" s="75">
        <f>0+L39</f>
        <v>0</v>
      </c>
      <c r="M40" s="13"/>
      <c r="N40" s="2"/>
      <c r="O40" s="2"/>
      <c r="P40" s="2"/>
      <c r="Q40" s="2"/>
    </row>
    <row r="41" ht="40" customHeight="1">
      <c r="A41" s="10"/>
      <c r="B41" s="79" t="s">
        <v>141</v>
      </c>
      <c r="C41" s="1"/>
      <c r="D41" s="1"/>
      <c r="E41" s="1"/>
      <c r="F41" s="1"/>
      <c r="G41" s="1"/>
      <c r="H41" s="47"/>
      <c r="I41" s="1"/>
      <c r="J41" s="47"/>
      <c r="K41" s="1"/>
      <c r="L41" s="1"/>
      <c r="M41" s="13"/>
      <c r="N41" s="2"/>
      <c r="O41" s="2"/>
      <c r="P41" s="2"/>
      <c r="Q41" s="2"/>
    </row>
    <row r="42">
      <c r="A42" s="10"/>
      <c r="B42" s="48">
        <v>3</v>
      </c>
      <c r="C42" s="49" t="s">
        <v>142</v>
      </c>
      <c r="D42" s="49"/>
      <c r="E42" s="49" t="s">
        <v>143</v>
      </c>
      <c r="F42" s="49" t="s">
        <v>7</v>
      </c>
      <c r="G42" s="50" t="s">
        <v>144</v>
      </c>
      <c r="H42" s="51">
        <v>5</v>
      </c>
      <c r="I42" s="52">
        <v>0</v>
      </c>
      <c r="J42" s="53">
        <f>ROUND(H42*I42,2)</f>
        <v>0</v>
      </c>
      <c r="K42" s="54">
        <v>0.20999999999999999</v>
      </c>
      <c r="L42" s="55">
        <f>ROUND(J42*1.21,2)</f>
        <v>0</v>
      </c>
      <c r="M42" s="13"/>
      <c r="N42" s="2"/>
      <c r="O42" s="2"/>
      <c r="P42" s="2"/>
      <c r="Q42" s="40">
        <f>IF(ISNUMBER(K42),IF(H42&gt;0,IF(I42&gt;0,J42,0),0),0)</f>
        <v>0</v>
      </c>
      <c r="R42" s="9">
        <f>IF(ISNUMBER(K42)=FALSE,J42,0)</f>
        <v>0</v>
      </c>
    </row>
    <row r="43">
      <c r="A43" s="10"/>
      <c r="B43" s="56" t="s">
        <v>76</v>
      </c>
      <c r="C43" s="1"/>
      <c r="D43" s="1"/>
      <c r="E43" s="57" t="s">
        <v>486</v>
      </c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>
      <c r="A44" s="10"/>
      <c r="B44" s="56" t="s">
        <v>78</v>
      </c>
      <c r="C44" s="1"/>
      <c r="D44" s="1"/>
      <c r="E44" s="57" t="s">
        <v>569</v>
      </c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56" t="s">
        <v>80</v>
      </c>
      <c r="C45" s="1"/>
      <c r="D45" s="1"/>
      <c r="E45" s="57" t="s">
        <v>147</v>
      </c>
      <c r="F45" s="1"/>
      <c r="G45" s="1"/>
      <c r="H45" s="47"/>
      <c r="I45" s="1"/>
      <c r="J45" s="47"/>
      <c r="K45" s="1"/>
      <c r="L45" s="1"/>
      <c r="M45" s="13"/>
      <c r="N45" s="2"/>
      <c r="O45" s="2"/>
      <c r="P45" s="2"/>
      <c r="Q45" s="2"/>
    </row>
    <row r="46">
      <c r="A46" s="10"/>
      <c r="B46" s="56" t="s">
        <v>82</v>
      </c>
      <c r="C46" s="1"/>
      <c r="D46" s="1"/>
      <c r="E46" s="57" t="s">
        <v>83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 thickBot="1">
      <c r="A47" s="10"/>
      <c r="B47" s="58" t="s">
        <v>84</v>
      </c>
      <c r="C47" s="31"/>
      <c r="D47" s="31"/>
      <c r="E47" s="29"/>
      <c r="F47" s="31"/>
      <c r="G47" s="31"/>
      <c r="H47" s="59"/>
      <c r="I47" s="31"/>
      <c r="J47" s="59"/>
      <c r="K47" s="31"/>
      <c r="L47" s="31"/>
      <c r="M47" s="13"/>
      <c r="N47" s="2"/>
      <c r="O47" s="2"/>
      <c r="P47" s="2"/>
      <c r="Q47" s="2"/>
    </row>
    <row r="48" thickTop="1">
      <c r="A48" s="10"/>
      <c r="B48" s="48">
        <v>4</v>
      </c>
      <c r="C48" s="49" t="s">
        <v>148</v>
      </c>
      <c r="D48" s="49"/>
      <c r="E48" s="49" t="s">
        <v>149</v>
      </c>
      <c r="F48" s="49" t="s">
        <v>7</v>
      </c>
      <c r="G48" s="50" t="s">
        <v>144</v>
      </c>
      <c r="H48" s="60">
        <v>10</v>
      </c>
      <c r="I48" s="61">
        <v>0</v>
      </c>
      <c r="J48" s="62">
        <f>ROUND(H48*I48,2)</f>
        <v>0</v>
      </c>
      <c r="K48" s="63">
        <v>0.20999999999999999</v>
      </c>
      <c r="L48" s="64">
        <f>ROUND(J48*1.21,2)</f>
        <v>0</v>
      </c>
      <c r="M48" s="13"/>
      <c r="N48" s="2"/>
      <c r="O48" s="2"/>
      <c r="P48" s="2"/>
      <c r="Q48" s="40">
        <f>IF(ISNUMBER(K48),IF(H48&gt;0,IF(I48&gt;0,J48,0),0),0)</f>
        <v>0</v>
      </c>
      <c r="R48" s="9">
        <f>IF(ISNUMBER(K48)=FALSE,J48,0)</f>
        <v>0</v>
      </c>
    </row>
    <row r="49">
      <c r="A49" s="10"/>
      <c r="B49" s="56" t="s">
        <v>76</v>
      </c>
      <c r="C49" s="1"/>
      <c r="D49" s="1"/>
      <c r="E49" s="57" t="s">
        <v>150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>
      <c r="A50" s="10"/>
      <c r="B50" s="56" t="s">
        <v>78</v>
      </c>
      <c r="C50" s="1"/>
      <c r="D50" s="1"/>
      <c r="E50" s="57" t="s">
        <v>570</v>
      </c>
      <c r="F50" s="1"/>
      <c r="G50" s="1"/>
      <c r="H50" s="47"/>
      <c r="I50" s="1"/>
      <c r="J50" s="47"/>
      <c r="K50" s="1"/>
      <c r="L50" s="1"/>
      <c r="M50" s="13"/>
      <c r="N50" s="2"/>
      <c r="O50" s="2"/>
      <c r="P50" s="2"/>
      <c r="Q50" s="2"/>
    </row>
    <row r="51">
      <c r="A51" s="10"/>
      <c r="B51" s="56" t="s">
        <v>80</v>
      </c>
      <c r="C51" s="1"/>
      <c r="D51" s="1"/>
      <c r="E51" s="57" t="s">
        <v>152</v>
      </c>
      <c r="F51" s="1"/>
      <c r="G51" s="1"/>
      <c r="H51" s="47"/>
      <c r="I51" s="1"/>
      <c r="J51" s="47"/>
      <c r="K51" s="1"/>
      <c r="L51" s="1"/>
      <c r="M51" s="13"/>
      <c r="N51" s="2"/>
      <c r="O51" s="2"/>
      <c r="P51" s="2"/>
      <c r="Q51" s="2"/>
    </row>
    <row r="52">
      <c r="A52" s="10"/>
      <c r="B52" s="56" t="s">
        <v>82</v>
      </c>
      <c r="C52" s="1"/>
      <c r="D52" s="1"/>
      <c r="E52" s="57" t="s">
        <v>83</v>
      </c>
      <c r="F52" s="1"/>
      <c r="G52" s="1"/>
      <c r="H52" s="47"/>
      <c r="I52" s="1"/>
      <c r="J52" s="47"/>
      <c r="K52" s="1"/>
      <c r="L52" s="1"/>
      <c r="M52" s="13"/>
      <c r="N52" s="2"/>
      <c r="O52" s="2"/>
      <c r="P52" s="2"/>
      <c r="Q52" s="2"/>
    </row>
    <row r="53" thickBot="1">
      <c r="A53" s="10"/>
      <c r="B53" s="58" t="s">
        <v>84</v>
      </c>
      <c r="C53" s="31"/>
      <c r="D53" s="31"/>
      <c r="E53" s="29"/>
      <c r="F53" s="31"/>
      <c r="G53" s="31"/>
      <c r="H53" s="59"/>
      <c r="I53" s="31"/>
      <c r="J53" s="59"/>
      <c r="K53" s="31"/>
      <c r="L53" s="31"/>
      <c r="M53" s="13"/>
      <c r="N53" s="2"/>
      <c r="O53" s="2"/>
      <c r="P53" s="2"/>
      <c r="Q53" s="2"/>
    </row>
    <row r="54" thickTop="1">
      <c r="A54" s="10"/>
      <c r="B54" s="48">
        <v>5</v>
      </c>
      <c r="C54" s="49" t="s">
        <v>434</v>
      </c>
      <c r="D54" s="49"/>
      <c r="E54" s="49" t="s">
        <v>435</v>
      </c>
      <c r="F54" s="49" t="s">
        <v>7</v>
      </c>
      <c r="G54" s="50" t="s">
        <v>163</v>
      </c>
      <c r="H54" s="60">
        <v>30</v>
      </c>
      <c r="I54" s="61">
        <v>0</v>
      </c>
      <c r="J54" s="62">
        <f>ROUND(H54*I54,2)</f>
        <v>0</v>
      </c>
      <c r="K54" s="63">
        <v>0.20999999999999999</v>
      </c>
      <c r="L54" s="64">
        <f>ROUND(J54*1.21,2)</f>
        <v>0</v>
      </c>
      <c r="M54" s="13"/>
      <c r="N54" s="2"/>
      <c r="O54" s="2"/>
      <c r="P54" s="2"/>
      <c r="Q54" s="40">
        <f>IF(ISNUMBER(K54),IF(H54&gt;0,IF(I54&gt;0,J54,0),0),0)</f>
        <v>0</v>
      </c>
      <c r="R54" s="9">
        <f>IF(ISNUMBER(K54)=FALSE,J54,0)</f>
        <v>0</v>
      </c>
    </row>
    <row r="55">
      <c r="A55" s="10"/>
      <c r="B55" s="56" t="s">
        <v>76</v>
      </c>
      <c r="C55" s="1"/>
      <c r="D55" s="1"/>
      <c r="E55" s="57" t="s">
        <v>436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78</v>
      </c>
      <c r="C56" s="1"/>
      <c r="D56" s="1"/>
      <c r="E56" s="57" t="s">
        <v>571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80</v>
      </c>
      <c r="C57" s="1"/>
      <c r="D57" s="1"/>
      <c r="E57" s="57" t="s">
        <v>152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82</v>
      </c>
      <c r="C58" s="1"/>
      <c r="D58" s="1"/>
      <c r="E58" s="57" t="s">
        <v>83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 thickBot="1">
      <c r="A59" s="10"/>
      <c r="B59" s="58" t="s">
        <v>84</v>
      </c>
      <c r="C59" s="31"/>
      <c r="D59" s="31"/>
      <c r="E59" s="29"/>
      <c r="F59" s="31"/>
      <c r="G59" s="31"/>
      <c r="H59" s="59"/>
      <c r="I59" s="31"/>
      <c r="J59" s="59"/>
      <c r="K59" s="31"/>
      <c r="L59" s="31"/>
      <c r="M59" s="13"/>
      <c r="N59" s="2"/>
      <c r="O59" s="2"/>
      <c r="P59" s="2"/>
      <c r="Q59" s="2"/>
    </row>
    <row r="60" thickTop="1">
      <c r="A60" s="10"/>
      <c r="B60" s="48">
        <v>6</v>
      </c>
      <c r="C60" s="49" t="s">
        <v>170</v>
      </c>
      <c r="D60" s="49"/>
      <c r="E60" s="49" t="s">
        <v>171</v>
      </c>
      <c r="F60" s="49" t="s">
        <v>7</v>
      </c>
      <c r="G60" s="50" t="s">
        <v>144</v>
      </c>
      <c r="H60" s="60">
        <v>17.699999999999999</v>
      </c>
      <c r="I60" s="61">
        <v>0</v>
      </c>
      <c r="J60" s="62">
        <f>ROUND(H60*I60,2)</f>
        <v>0</v>
      </c>
      <c r="K60" s="63">
        <v>0.20999999999999999</v>
      </c>
      <c r="L60" s="64">
        <f>ROUND(J60*1.21,2)</f>
        <v>0</v>
      </c>
      <c r="M60" s="13"/>
      <c r="N60" s="2"/>
      <c r="O60" s="2"/>
      <c r="P60" s="2"/>
      <c r="Q60" s="40">
        <f>IF(ISNUMBER(K60),IF(H60&gt;0,IF(I60&gt;0,J60,0),0),0)</f>
        <v>0</v>
      </c>
      <c r="R60" s="9">
        <f>IF(ISNUMBER(K60)=FALSE,J60,0)</f>
        <v>0</v>
      </c>
    </row>
    <row r="61">
      <c r="A61" s="10"/>
      <c r="B61" s="56" t="s">
        <v>76</v>
      </c>
      <c r="C61" s="1"/>
      <c r="D61" s="1"/>
      <c r="E61" s="57" t="s">
        <v>380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56" t="s">
        <v>78</v>
      </c>
      <c r="C62" s="1"/>
      <c r="D62" s="1"/>
      <c r="E62" s="57" t="s">
        <v>572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80</v>
      </c>
      <c r="C63" s="1"/>
      <c r="D63" s="1"/>
      <c r="E63" s="57" t="s">
        <v>152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82</v>
      </c>
      <c r="C64" s="1"/>
      <c r="D64" s="1"/>
      <c r="E64" s="57" t="s">
        <v>83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 thickBot="1">
      <c r="A65" s="10"/>
      <c r="B65" s="58" t="s">
        <v>84</v>
      </c>
      <c r="C65" s="31"/>
      <c r="D65" s="31"/>
      <c r="E65" s="29"/>
      <c r="F65" s="31"/>
      <c r="G65" s="31"/>
      <c r="H65" s="59"/>
      <c r="I65" s="31"/>
      <c r="J65" s="59"/>
      <c r="K65" s="31"/>
      <c r="L65" s="31"/>
      <c r="M65" s="13"/>
      <c r="N65" s="2"/>
      <c r="O65" s="2"/>
      <c r="P65" s="2"/>
      <c r="Q65" s="2"/>
    </row>
    <row r="66" thickTop="1">
      <c r="A66" s="10"/>
      <c r="B66" s="48">
        <v>7</v>
      </c>
      <c r="C66" s="49" t="s">
        <v>179</v>
      </c>
      <c r="D66" s="49" t="s">
        <v>123</v>
      </c>
      <c r="E66" s="49" t="s">
        <v>180</v>
      </c>
      <c r="F66" s="49" t="s">
        <v>7</v>
      </c>
      <c r="G66" s="50" t="s">
        <v>144</v>
      </c>
      <c r="H66" s="60">
        <v>21</v>
      </c>
      <c r="I66" s="61">
        <v>0</v>
      </c>
      <c r="J66" s="62">
        <f>ROUND(H66*I66,2)</f>
        <v>0</v>
      </c>
      <c r="K66" s="63">
        <v>0.20999999999999999</v>
      </c>
      <c r="L66" s="64">
        <f>ROUND(J66*1.21,2)</f>
        <v>0</v>
      </c>
      <c r="M66" s="13"/>
      <c r="N66" s="2"/>
      <c r="O66" s="2"/>
      <c r="P66" s="2"/>
      <c r="Q66" s="40">
        <f>IF(ISNUMBER(K66),IF(H66&gt;0,IF(I66&gt;0,J66,0),0),0)</f>
        <v>0</v>
      </c>
      <c r="R66" s="9">
        <f>IF(ISNUMBER(K66)=FALSE,J66,0)</f>
        <v>0</v>
      </c>
    </row>
    <row r="67">
      <c r="A67" s="10"/>
      <c r="B67" s="56" t="s">
        <v>76</v>
      </c>
      <c r="C67" s="1"/>
      <c r="D67" s="1"/>
      <c r="E67" s="57" t="s">
        <v>181</v>
      </c>
      <c r="F67" s="1"/>
      <c r="G67" s="1"/>
      <c r="H67" s="47"/>
      <c r="I67" s="1"/>
      <c r="J67" s="47"/>
      <c r="K67" s="1"/>
      <c r="L67" s="1"/>
      <c r="M67" s="13"/>
      <c r="N67" s="2"/>
      <c r="O67" s="2"/>
      <c r="P67" s="2"/>
      <c r="Q67" s="2"/>
    </row>
    <row r="68">
      <c r="A68" s="10"/>
      <c r="B68" s="56" t="s">
        <v>78</v>
      </c>
      <c r="C68" s="1"/>
      <c r="D68" s="1"/>
      <c r="E68" s="57" t="s">
        <v>573</v>
      </c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56" t="s">
        <v>80</v>
      </c>
      <c r="C69" s="1"/>
      <c r="D69" s="1"/>
      <c r="E69" s="57" t="s">
        <v>183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82</v>
      </c>
      <c r="C70" s="1"/>
      <c r="D70" s="1"/>
      <c r="E70" s="57" t="s">
        <v>83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 thickBot="1">
      <c r="A71" s="10"/>
      <c r="B71" s="58" t="s">
        <v>84</v>
      </c>
      <c r="C71" s="31"/>
      <c r="D71" s="31"/>
      <c r="E71" s="29"/>
      <c r="F71" s="31"/>
      <c r="G71" s="31"/>
      <c r="H71" s="59"/>
      <c r="I71" s="31"/>
      <c r="J71" s="59"/>
      <c r="K71" s="31"/>
      <c r="L71" s="31"/>
      <c r="M71" s="13"/>
      <c r="N71" s="2"/>
      <c r="O71" s="2"/>
      <c r="P71" s="2"/>
      <c r="Q71" s="2"/>
    </row>
    <row r="72" thickTop="1">
      <c r="A72" s="10"/>
      <c r="B72" s="48">
        <v>8</v>
      </c>
      <c r="C72" s="49" t="s">
        <v>186</v>
      </c>
      <c r="D72" s="49"/>
      <c r="E72" s="49" t="s">
        <v>187</v>
      </c>
      <c r="F72" s="49" t="s">
        <v>7</v>
      </c>
      <c r="G72" s="50" t="s">
        <v>144</v>
      </c>
      <c r="H72" s="60">
        <v>21</v>
      </c>
      <c r="I72" s="61">
        <v>0</v>
      </c>
      <c r="J72" s="62">
        <f>ROUND(H72*I72,2)</f>
        <v>0</v>
      </c>
      <c r="K72" s="63">
        <v>0.20999999999999999</v>
      </c>
      <c r="L72" s="64">
        <f>ROUND(J72*1.21,2)</f>
        <v>0</v>
      </c>
      <c r="M72" s="13"/>
      <c r="N72" s="2"/>
      <c r="O72" s="2"/>
      <c r="P72" s="2"/>
      <c r="Q72" s="40">
        <f>IF(ISNUMBER(K72),IF(H72&gt;0,IF(I72&gt;0,J72,0),0),0)</f>
        <v>0</v>
      </c>
      <c r="R72" s="9">
        <f>IF(ISNUMBER(K72)=FALSE,J72,0)</f>
        <v>0</v>
      </c>
    </row>
    <row r="73">
      <c r="A73" s="10"/>
      <c r="B73" s="56" t="s">
        <v>76</v>
      </c>
      <c r="C73" s="1"/>
      <c r="D73" s="1"/>
      <c r="E73" s="57" t="s">
        <v>188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>
      <c r="A74" s="10"/>
      <c r="B74" s="56" t="s">
        <v>78</v>
      </c>
      <c r="C74" s="1"/>
      <c r="D74" s="1"/>
      <c r="E74" s="57" t="s">
        <v>574</v>
      </c>
      <c r="F74" s="1"/>
      <c r="G74" s="1"/>
      <c r="H74" s="47"/>
      <c r="I74" s="1"/>
      <c r="J74" s="47"/>
      <c r="K74" s="1"/>
      <c r="L74" s="1"/>
      <c r="M74" s="13"/>
      <c r="N74" s="2"/>
      <c r="O74" s="2"/>
      <c r="P74" s="2"/>
      <c r="Q74" s="2"/>
    </row>
    <row r="75">
      <c r="A75" s="10"/>
      <c r="B75" s="56" t="s">
        <v>80</v>
      </c>
      <c r="C75" s="1"/>
      <c r="D75" s="1"/>
      <c r="E75" s="57" t="s">
        <v>190</v>
      </c>
      <c r="F75" s="1"/>
      <c r="G75" s="1"/>
      <c r="H75" s="47"/>
      <c r="I75" s="1"/>
      <c r="J75" s="47"/>
      <c r="K75" s="1"/>
      <c r="L75" s="1"/>
      <c r="M75" s="13"/>
      <c r="N75" s="2"/>
      <c r="O75" s="2"/>
      <c r="P75" s="2"/>
      <c r="Q75" s="2"/>
    </row>
    <row r="76">
      <c r="A76" s="10"/>
      <c r="B76" s="56" t="s">
        <v>82</v>
      </c>
      <c r="C76" s="1"/>
      <c r="D76" s="1"/>
      <c r="E76" s="57" t="s">
        <v>83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 thickBot="1">
      <c r="A77" s="10"/>
      <c r="B77" s="58" t="s">
        <v>84</v>
      </c>
      <c r="C77" s="31"/>
      <c r="D77" s="31"/>
      <c r="E77" s="29"/>
      <c r="F77" s="31"/>
      <c r="G77" s="31"/>
      <c r="H77" s="59"/>
      <c r="I77" s="31"/>
      <c r="J77" s="59"/>
      <c r="K77" s="31"/>
      <c r="L77" s="31"/>
      <c r="M77" s="13"/>
      <c r="N77" s="2"/>
      <c r="O77" s="2"/>
      <c r="P77" s="2"/>
      <c r="Q77" s="2"/>
    </row>
    <row r="78" thickTop="1" thickBot="1" ht="25" customHeight="1">
      <c r="A78" s="10"/>
      <c r="B78" s="1"/>
      <c r="C78" s="65">
        <v>1</v>
      </c>
      <c r="D78" s="1"/>
      <c r="E78" s="65" t="s">
        <v>118</v>
      </c>
      <c r="F78" s="1"/>
      <c r="G78" s="66" t="s">
        <v>110</v>
      </c>
      <c r="H78" s="67">
        <f>J42+J48+J54+J60+J66+J72</f>
        <v>0</v>
      </c>
      <c r="I78" s="66" t="s">
        <v>111</v>
      </c>
      <c r="J78" s="68">
        <f>(L78-H78)</f>
        <v>0</v>
      </c>
      <c r="K78" s="66" t="s">
        <v>112</v>
      </c>
      <c r="L78" s="69">
        <f>ROUND((J42+J48+J54+J60+J66+J72)*1.21,2)</f>
        <v>0</v>
      </c>
      <c r="M78" s="13"/>
      <c r="N78" s="2"/>
      <c r="O78" s="2"/>
      <c r="P78" s="2"/>
      <c r="Q78" s="40">
        <f>0+Q42+Q48+Q54+Q60+Q66+Q72</f>
        <v>0</v>
      </c>
      <c r="R78" s="9">
        <f>0+R42+R48+R54+R60+R66+R72</f>
        <v>0</v>
      </c>
      <c r="S78" s="70">
        <f>Q78*(1+J78)+R78</f>
        <v>0</v>
      </c>
    </row>
    <row r="79" thickTop="1" thickBot="1" ht="25" customHeight="1">
      <c r="A79" s="10"/>
      <c r="B79" s="71"/>
      <c r="C79" s="71"/>
      <c r="D79" s="71"/>
      <c r="E79" s="71"/>
      <c r="F79" s="71"/>
      <c r="G79" s="72" t="s">
        <v>113</v>
      </c>
      <c r="H79" s="73">
        <f>0+J42+J48+J54+J60+J66+J72</f>
        <v>0</v>
      </c>
      <c r="I79" s="72" t="s">
        <v>114</v>
      </c>
      <c r="J79" s="74">
        <f>0+J78</f>
        <v>0</v>
      </c>
      <c r="K79" s="72" t="s">
        <v>115</v>
      </c>
      <c r="L79" s="75">
        <f>0+L78</f>
        <v>0</v>
      </c>
      <c r="M79" s="13"/>
      <c r="N79" s="2"/>
      <c r="O79" s="2"/>
      <c r="P79" s="2"/>
      <c r="Q79" s="2"/>
    </row>
    <row r="80">
      <c r="A80" s="14"/>
      <c r="B80" s="4"/>
      <c r="C80" s="4"/>
      <c r="D80" s="4"/>
      <c r="E80" s="4"/>
      <c r="F80" s="4"/>
      <c r="G80" s="4"/>
      <c r="H80" s="76"/>
      <c r="I80" s="4"/>
      <c r="J80" s="76"/>
      <c r="K80" s="4"/>
      <c r="L80" s="4"/>
      <c r="M80" s="15"/>
      <c r="N80" s="2"/>
      <c r="O80" s="2"/>
      <c r="P80" s="2"/>
      <c r="Q80" s="2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2"/>
      <c r="O81" s="2"/>
      <c r="P81" s="2"/>
      <c r="Q81" s="2"/>
    </row>
  </sheetData>
  <mergeCells count="57">
    <mergeCell ref="B34:D34"/>
    <mergeCell ref="B35:D35"/>
    <mergeCell ref="B36:D36"/>
    <mergeCell ref="B37:D37"/>
    <mergeCell ref="B38:D38"/>
    <mergeCell ref="B43:D43"/>
    <mergeCell ref="B44:D44"/>
    <mergeCell ref="B45:D45"/>
    <mergeCell ref="B46:D46"/>
    <mergeCell ref="B47:D47"/>
    <mergeCell ref="B49:D49"/>
    <mergeCell ref="B50:D50"/>
    <mergeCell ref="B51:D51"/>
    <mergeCell ref="B52:D52"/>
    <mergeCell ref="B53:D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41:L4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3:C24"/>
    <mergeCell ref="B26:L26"/>
    <mergeCell ref="B28:D28"/>
    <mergeCell ref="B29:D29"/>
    <mergeCell ref="B30:D30"/>
    <mergeCell ref="B31:D31"/>
    <mergeCell ref="B32:D32"/>
    <mergeCell ref="B21:D21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 codeName="_____Vb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0+(H51+H66)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0+H52+H67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575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ROUND(0+((H51+H66)*1.21),2)</f>
        <v>0</v>
      </c>
      <c r="K11" s="1"/>
      <c r="L11" s="1"/>
      <c r="M11" s="13"/>
      <c r="N11" s="2"/>
      <c r="O11" s="2"/>
      <c r="P11" s="2"/>
      <c r="Q11" s="40">
        <f>IF(SUM(K20:K21)&gt;0,ROUND(SUM(S20:S21)/SUM(K20:K21)-1,8),0)</f>
        <v>0</v>
      </c>
      <c r="R11" s="9">
        <f>AVERAGE(J51,J66)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5</v>
      </c>
      <c r="C20" s="1"/>
      <c r="D20" s="1"/>
      <c r="E20" s="44" t="s">
        <v>224</v>
      </c>
      <c r="F20" s="1"/>
      <c r="G20" s="1"/>
      <c r="H20" s="1"/>
      <c r="I20" s="1"/>
      <c r="J20" s="1"/>
      <c r="K20" s="45">
        <f>0+J27+J33+J39+J45</f>
        <v>0</v>
      </c>
      <c r="L20" s="45">
        <f>0+L51</f>
        <v>0</v>
      </c>
      <c r="M20" s="13"/>
      <c r="N20" s="2"/>
      <c r="O20" s="2"/>
      <c r="P20" s="2"/>
      <c r="Q20" s="2"/>
      <c r="S20" s="9">
        <f>S51</f>
        <v>0</v>
      </c>
    </row>
    <row r="21">
      <c r="A21" s="10"/>
      <c r="B21" s="43">
        <v>9</v>
      </c>
      <c r="C21" s="1"/>
      <c r="D21" s="1"/>
      <c r="E21" s="44" t="s">
        <v>551</v>
      </c>
      <c r="F21" s="1"/>
      <c r="G21" s="1"/>
      <c r="H21" s="1"/>
      <c r="I21" s="1"/>
      <c r="J21" s="1"/>
      <c r="K21" s="45">
        <f>0+J54+J60</f>
        <v>0</v>
      </c>
      <c r="L21" s="45">
        <f>0+L66</f>
        <v>0</v>
      </c>
      <c r="M21" s="13"/>
      <c r="N21" s="2"/>
      <c r="O21" s="2"/>
      <c r="P21" s="2"/>
      <c r="Q21" s="2"/>
      <c r="S21" s="9">
        <f>S66</f>
        <v>0</v>
      </c>
    </row>
    <row r="22">
      <c r="A22" s="1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5"/>
      <c r="N22" s="2"/>
      <c r="O22" s="2"/>
      <c r="P22" s="2"/>
      <c r="Q22" s="2"/>
    </row>
    <row r="23" ht="14" customHeight="1">
      <c r="A23" s="4"/>
      <c r="B23" s="35" t="s">
        <v>64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10"/>
      <c r="B25" s="41" t="s">
        <v>65</v>
      </c>
      <c r="C25" s="41" t="s">
        <v>61</v>
      </c>
      <c r="D25" s="41" t="s">
        <v>66</v>
      </c>
      <c r="E25" s="41" t="s">
        <v>62</v>
      </c>
      <c r="F25" s="41" t="s">
        <v>67</v>
      </c>
      <c r="G25" s="42" t="s">
        <v>68</v>
      </c>
      <c r="H25" s="23" t="s">
        <v>69</v>
      </c>
      <c r="I25" s="23" t="s">
        <v>70</v>
      </c>
      <c r="J25" s="23" t="s">
        <v>17</v>
      </c>
      <c r="K25" s="42" t="s">
        <v>71</v>
      </c>
      <c r="L25" s="23" t="s">
        <v>18</v>
      </c>
      <c r="M25" s="78"/>
      <c r="N25" s="2"/>
      <c r="O25" s="2"/>
      <c r="P25" s="2"/>
      <c r="Q25" s="2"/>
    </row>
    <row r="26" ht="40" customHeight="1">
      <c r="A26" s="10"/>
      <c r="B26" s="46" t="s">
        <v>248</v>
      </c>
      <c r="C26" s="1"/>
      <c r="D26" s="1"/>
      <c r="E26" s="1"/>
      <c r="F26" s="1"/>
      <c r="G26" s="1"/>
      <c r="H26" s="47"/>
      <c r="I26" s="1"/>
      <c r="J26" s="47"/>
      <c r="K26" s="1"/>
      <c r="L26" s="1"/>
      <c r="M26" s="13"/>
      <c r="N26" s="2"/>
      <c r="O26" s="2"/>
      <c r="P26" s="2"/>
      <c r="Q26" s="2"/>
    </row>
    <row r="27">
      <c r="A27" s="10"/>
      <c r="B27" s="48">
        <v>1</v>
      </c>
      <c r="C27" s="49" t="s">
        <v>264</v>
      </c>
      <c r="D27" s="49"/>
      <c r="E27" s="49" t="s">
        <v>265</v>
      </c>
      <c r="F27" s="49" t="s">
        <v>7</v>
      </c>
      <c r="G27" s="50" t="s">
        <v>227</v>
      </c>
      <c r="H27" s="51">
        <v>353</v>
      </c>
      <c r="I27" s="52">
        <v>0</v>
      </c>
      <c r="J27" s="53">
        <f>ROUND(H27*I27,2)</f>
        <v>0</v>
      </c>
      <c r="K27" s="54">
        <v>0.20999999999999999</v>
      </c>
      <c r="L27" s="55">
        <f>ROUND(J27*1.21,2)</f>
        <v>0</v>
      </c>
      <c r="M27" s="13"/>
      <c r="N27" s="2"/>
      <c r="O27" s="2"/>
      <c r="P27" s="2"/>
      <c r="Q27" s="40">
        <f>IF(ISNUMBER(K27),IF(H27&gt;0,IF(I27&gt;0,J27,0),0),0)</f>
        <v>0</v>
      </c>
      <c r="R27" s="9">
        <f>IF(ISNUMBER(K27)=FALSE,J27,0)</f>
        <v>0</v>
      </c>
    </row>
    <row r="28">
      <c r="A28" s="10"/>
      <c r="B28" s="56" t="s">
        <v>76</v>
      </c>
      <c r="C28" s="1"/>
      <c r="D28" s="1"/>
      <c r="E28" s="57" t="s">
        <v>266</v>
      </c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56" t="s">
        <v>78</v>
      </c>
      <c r="C29" s="1"/>
      <c r="D29" s="1"/>
      <c r="E29" s="57" t="s">
        <v>576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80</v>
      </c>
      <c r="C30" s="1"/>
      <c r="D30" s="1"/>
      <c r="E30" s="57" t="s">
        <v>263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82</v>
      </c>
      <c r="C31" s="1"/>
      <c r="D31" s="1"/>
      <c r="E31" s="57" t="s">
        <v>83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 thickBot="1">
      <c r="A32" s="10"/>
      <c r="B32" s="58" t="s">
        <v>84</v>
      </c>
      <c r="C32" s="31"/>
      <c r="D32" s="31"/>
      <c r="E32" s="29"/>
      <c r="F32" s="31"/>
      <c r="G32" s="31"/>
      <c r="H32" s="59"/>
      <c r="I32" s="31"/>
      <c r="J32" s="59"/>
      <c r="K32" s="31"/>
      <c r="L32" s="31"/>
      <c r="M32" s="13"/>
      <c r="N32" s="2"/>
      <c r="O32" s="2"/>
      <c r="P32" s="2"/>
      <c r="Q32" s="2"/>
    </row>
    <row r="33" thickTop="1">
      <c r="A33" s="10"/>
      <c r="B33" s="48">
        <v>2</v>
      </c>
      <c r="C33" s="49" t="s">
        <v>276</v>
      </c>
      <c r="D33" s="49"/>
      <c r="E33" s="49" t="s">
        <v>277</v>
      </c>
      <c r="F33" s="49" t="s">
        <v>7</v>
      </c>
      <c r="G33" s="50" t="s">
        <v>227</v>
      </c>
      <c r="H33" s="60">
        <v>177</v>
      </c>
      <c r="I33" s="61">
        <v>0</v>
      </c>
      <c r="J33" s="62">
        <f>ROUND(H33*I33,2)</f>
        <v>0</v>
      </c>
      <c r="K33" s="63">
        <v>0.20999999999999999</v>
      </c>
      <c r="L33" s="64">
        <f>ROUND(J33*1.21,2)</f>
        <v>0</v>
      </c>
      <c r="M33" s="13"/>
      <c r="N33" s="2"/>
      <c r="O33" s="2"/>
      <c r="P33" s="2"/>
      <c r="Q33" s="40">
        <f>IF(ISNUMBER(K33),IF(H33&gt;0,IF(I33&gt;0,J33,0),0),0)</f>
        <v>0</v>
      </c>
      <c r="R33" s="9">
        <f>IF(ISNUMBER(K33)=FALSE,J33,0)</f>
        <v>0</v>
      </c>
    </row>
    <row r="34">
      <c r="A34" s="10"/>
      <c r="B34" s="56" t="s">
        <v>76</v>
      </c>
      <c r="C34" s="1"/>
      <c r="D34" s="1"/>
      <c r="E34" s="57" t="s">
        <v>278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>
      <c r="A35" s="10"/>
      <c r="B35" s="56" t="s">
        <v>78</v>
      </c>
      <c r="C35" s="1"/>
      <c r="D35" s="1"/>
      <c r="E35" s="57" t="s">
        <v>577</v>
      </c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56" t="s">
        <v>80</v>
      </c>
      <c r="C36" s="1"/>
      <c r="D36" s="1"/>
      <c r="E36" s="57" t="s">
        <v>271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82</v>
      </c>
      <c r="C37" s="1"/>
      <c r="D37" s="1"/>
      <c r="E37" s="57" t="s">
        <v>83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 thickBot="1">
      <c r="A38" s="10"/>
      <c r="B38" s="58" t="s">
        <v>84</v>
      </c>
      <c r="C38" s="31"/>
      <c r="D38" s="31"/>
      <c r="E38" s="29"/>
      <c r="F38" s="31"/>
      <c r="G38" s="31"/>
      <c r="H38" s="59"/>
      <c r="I38" s="31"/>
      <c r="J38" s="59"/>
      <c r="K38" s="31"/>
      <c r="L38" s="31"/>
      <c r="M38" s="13"/>
      <c r="N38" s="2"/>
      <c r="O38" s="2"/>
      <c r="P38" s="2"/>
      <c r="Q38" s="2"/>
    </row>
    <row r="39" thickTop="1">
      <c r="A39" s="10"/>
      <c r="B39" s="48">
        <v>3</v>
      </c>
      <c r="C39" s="49" t="s">
        <v>280</v>
      </c>
      <c r="D39" s="49"/>
      <c r="E39" s="49" t="s">
        <v>281</v>
      </c>
      <c r="F39" s="49" t="s">
        <v>7</v>
      </c>
      <c r="G39" s="50" t="s">
        <v>144</v>
      </c>
      <c r="H39" s="60">
        <v>7.04</v>
      </c>
      <c r="I39" s="61">
        <v>0</v>
      </c>
      <c r="J39" s="62">
        <f>ROUND(H39*I39,2)</f>
        <v>0</v>
      </c>
      <c r="K39" s="63">
        <v>0.20999999999999999</v>
      </c>
      <c r="L39" s="64">
        <f>ROUND(J39*1.21,2)</f>
        <v>0</v>
      </c>
      <c r="M39" s="13"/>
      <c r="N39" s="2"/>
      <c r="O39" s="2"/>
      <c r="P39" s="2"/>
      <c r="Q39" s="40">
        <f>IF(ISNUMBER(K39),IF(H39&gt;0,IF(I39&gt;0,J39,0),0),0)</f>
        <v>0</v>
      </c>
      <c r="R39" s="9">
        <f>IF(ISNUMBER(K39)=FALSE,J39,0)</f>
        <v>0</v>
      </c>
    </row>
    <row r="40">
      <c r="A40" s="10"/>
      <c r="B40" s="56" t="s">
        <v>76</v>
      </c>
      <c r="C40" s="1"/>
      <c r="D40" s="1"/>
      <c r="E40" s="57" t="s">
        <v>282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>
      <c r="A41" s="10"/>
      <c r="B41" s="56" t="s">
        <v>78</v>
      </c>
      <c r="C41" s="1"/>
      <c r="D41" s="1"/>
      <c r="E41" s="57" t="s">
        <v>578</v>
      </c>
      <c r="F41" s="1"/>
      <c r="G41" s="1"/>
      <c r="H41" s="47"/>
      <c r="I41" s="1"/>
      <c r="J41" s="47"/>
      <c r="K41" s="1"/>
      <c r="L41" s="1"/>
      <c r="M41" s="13"/>
      <c r="N41" s="2"/>
      <c r="O41" s="2"/>
      <c r="P41" s="2"/>
      <c r="Q41" s="2"/>
    </row>
    <row r="42">
      <c r="A42" s="10"/>
      <c r="B42" s="56" t="s">
        <v>80</v>
      </c>
      <c r="C42" s="1"/>
      <c r="D42" s="1"/>
      <c r="E42" s="57" t="s">
        <v>284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>
      <c r="A43" s="10"/>
      <c r="B43" s="56" t="s">
        <v>82</v>
      </c>
      <c r="C43" s="1"/>
      <c r="D43" s="1"/>
      <c r="E43" s="57" t="s">
        <v>83</v>
      </c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 thickBot="1">
      <c r="A44" s="10"/>
      <c r="B44" s="58" t="s">
        <v>84</v>
      </c>
      <c r="C44" s="31"/>
      <c r="D44" s="31"/>
      <c r="E44" s="29"/>
      <c r="F44" s="31"/>
      <c r="G44" s="31"/>
      <c r="H44" s="59"/>
      <c r="I44" s="31"/>
      <c r="J44" s="59"/>
      <c r="K44" s="31"/>
      <c r="L44" s="31"/>
      <c r="M44" s="13"/>
      <c r="N44" s="2"/>
      <c r="O44" s="2"/>
      <c r="P44" s="2"/>
      <c r="Q44" s="2"/>
    </row>
    <row r="45" thickTop="1">
      <c r="A45" s="10"/>
      <c r="B45" s="48">
        <v>4</v>
      </c>
      <c r="C45" s="49" t="s">
        <v>285</v>
      </c>
      <c r="D45" s="49"/>
      <c r="E45" s="49" t="s">
        <v>286</v>
      </c>
      <c r="F45" s="49" t="s">
        <v>7</v>
      </c>
      <c r="G45" s="50" t="s">
        <v>163</v>
      </c>
      <c r="H45" s="60">
        <v>55</v>
      </c>
      <c r="I45" s="61">
        <v>0</v>
      </c>
      <c r="J45" s="62">
        <f>ROUND(H45*I45,2)</f>
        <v>0</v>
      </c>
      <c r="K45" s="63">
        <v>0.20999999999999999</v>
      </c>
      <c r="L45" s="64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287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579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289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 thickBot="1" ht="25" customHeight="1">
      <c r="A51" s="10"/>
      <c r="B51" s="1"/>
      <c r="C51" s="65">
        <v>5</v>
      </c>
      <c r="D51" s="1"/>
      <c r="E51" s="65" t="s">
        <v>224</v>
      </c>
      <c r="F51" s="1"/>
      <c r="G51" s="66" t="s">
        <v>110</v>
      </c>
      <c r="H51" s="67">
        <f>J27+J33+J39+J45</f>
        <v>0</v>
      </c>
      <c r="I51" s="66" t="s">
        <v>111</v>
      </c>
      <c r="J51" s="68">
        <f>(L51-H51)</f>
        <v>0</v>
      </c>
      <c r="K51" s="66" t="s">
        <v>112</v>
      </c>
      <c r="L51" s="69">
        <f>ROUND((J27+J33+J39+J45)*1.21,2)</f>
        <v>0</v>
      </c>
      <c r="M51" s="13"/>
      <c r="N51" s="2"/>
      <c r="O51" s="2"/>
      <c r="P51" s="2"/>
      <c r="Q51" s="40">
        <f>0+Q27+Q33+Q39+Q45</f>
        <v>0</v>
      </c>
      <c r="R51" s="9">
        <f>0+R27+R33+R39+R45</f>
        <v>0</v>
      </c>
      <c r="S51" s="70">
        <f>Q51*(1+J51)+R51</f>
        <v>0</v>
      </c>
    </row>
    <row r="52" thickTop="1" thickBot="1" ht="25" customHeight="1">
      <c r="A52" s="10"/>
      <c r="B52" s="71"/>
      <c r="C52" s="71"/>
      <c r="D52" s="71"/>
      <c r="E52" s="71"/>
      <c r="F52" s="71"/>
      <c r="G52" s="72" t="s">
        <v>113</v>
      </c>
      <c r="H52" s="73">
        <f>0+J27+J33+J39+J45</f>
        <v>0</v>
      </c>
      <c r="I52" s="72" t="s">
        <v>114</v>
      </c>
      <c r="J52" s="74">
        <f>0+J51</f>
        <v>0</v>
      </c>
      <c r="K52" s="72" t="s">
        <v>115</v>
      </c>
      <c r="L52" s="75">
        <f>0+L51</f>
        <v>0</v>
      </c>
      <c r="M52" s="13"/>
      <c r="N52" s="2"/>
      <c r="O52" s="2"/>
      <c r="P52" s="2"/>
      <c r="Q52" s="2"/>
    </row>
    <row r="53" ht="40" customHeight="1">
      <c r="A53" s="10"/>
      <c r="B53" s="79" t="s">
        <v>556</v>
      </c>
      <c r="C53" s="1"/>
      <c r="D53" s="1"/>
      <c r="E53" s="1"/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48">
        <v>5</v>
      </c>
      <c r="C54" s="49" t="s">
        <v>580</v>
      </c>
      <c r="D54" s="49"/>
      <c r="E54" s="49" t="s">
        <v>581</v>
      </c>
      <c r="F54" s="49" t="s">
        <v>7</v>
      </c>
      <c r="G54" s="50" t="s">
        <v>163</v>
      </c>
      <c r="H54" s="51">
        <v>35</v>
      </c>
      <c r="I54" s="52">
        <v>0</v>
      </c>
      <c r="J54" s="53">
        <f>ROUND(H54*I54,2)</f>
        <v>0</v>
      </c>
      <c r="K54" s="54">
        <v>0.20999999999999999</v>
      </c>
      <c r="L54" s="55">
        <f>ROUND(J54*1.21,2)</f>
        <v>0</v>
      </c>
      <c r="M54" s="13"/>
      <c r="N54" s="2"/>
      <c r="O54" s="2"/>
      <c r="P54" s="2"/>
      <c r="Q54" s="40">
        <f>IF(ISNUMBER(K54),IF(H54&gt;0,IF(I54&gt;0,J54,0),0),0)</f>
        <v>0</v>
      </c>
      <c r="R54" s="9">
        <f>IF(ISNUMBER(K54)=FALSE,J54,0)</f>
        <v>0</v>
      </c>
    </row>
    <row r="55">
      <c r="A55" s="10"/>
      <c r="B55" s="56" t="s">
        <v>76</v>
      </c>
      <c r="C55" s="1"/>
      <c r="D55" s="1"/>
      <c r="E55" s="57" t="s">
        <v>582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78</v>
      </c>
      <c r="C56" s="1"/>
      <c r="D56" s="1"/>
      <c r="E56" s="57" t="s">
        <v>560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80</v>
      </c>
      <c r="C57" s="1"/>
      <c r="D57" s="1"/>
      <c r="E57" s="57" t="s">
        <v>583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82</v>
      </c>
      <c r="C58" s="1"/>
      <c r="D58" s="1"/>
      <c r="E58" s="57" t="s">
        <v>83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 thickBot="1">
      <c r="A59" s="10"/>
      <c r="B59" s="58" t="s">
        <v>84</v>
      </c>
      <c r="C59" s="31"/>
      <c r="D59" s="31"/>
      <c r="E59" s="29"/>
      <c r="F59" s="31"/>
      <c r="G59" s="31"/>
      <c r="H59" s="59"/>
      <c r="I59" s="31"/>
      <c r="J59" s="59"/>
      <c r="K59" s="31"/>
      <c r="L59" s="31"/>
      <c r="M59" s="13"/>
      <c r="N59" s="2"/>
      <c r="O59" s="2"/>
      <c r="P59" s="2"/>
      <c r="Q59" s="2"/>
    </row>
    <row r="60" thickTop="1">
      <c r="A60" s="10"/>
      <c r="B60" s="48">
        <v>6</v>
      </c>
      <c r="C60" s="49" t="s">
        <v>562</v>
      </c>
      <c r="D60" s="49"/>
      <c r="E60" s="49" t="s">
        <v>563</v>
      </c>
      <c r="F60" s="49" t="s">
        <v>7</v>
      </c>
      <c r="G60" s="50" t="s">
        <v>163</v>
      </c>
      <c r="H60" s="60">
        <v>35</v>
      </c>
      <c r="I60" s="61">
        <v>0</v>
      </c>
      <c r="J60" s="62">
        <f>ROUND(H60*I60,2)</f>
        <v>0</v>
      </c>
      <c r="K60" s="63">
        <v>0.20999999999999999</v>
      </c>
      <c r="L60" s="64">
        <f>ROUND(J60*1.21,2)</f>
        <v>0</v>
      </c>
      <c r="M60" s="13"/>
      <c r="N60" s="2"/>
      <c r="O60" s="2"/>
      <c r="P60" s="2"/>
      <c r="Q60" s="40">
        <f>IF(ISNUMBER(K60),IF(H60&gt;0,IF(I60&gt;0,J60,0),0),0)</f>
        <v>0</v>
      </c>
      <c r="R60" s="9">
        <f>IF(ISNUMBER(K60)=FALSE,J60,0)</f>
        <v>0</v>
      </c>
    </row>
    <row r="61">
      <c r="A61" s="10"/>
      <c r="B61" s="56" t="s">
        <v>76</v>
      </c>
      <c r="C61" s="1"/>
      <c r="D61" s="1"/>
      <c r="E61" s="57" t="s">
        <v>564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56" t="s">
        <v>78</v>
      </c>
      <c r="C62" s="1"/>
      <c r="D62" s="1"/>
      <c r="E62" s="57" t="s">
        <v>560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80</v>
      </c>
      <c r="C63" s="1"/>
      <c r="D63" s="1"/>
      <c r="E63" s="57" t="s">
        <v>565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82</v>
      </c>
      <c r="C64" s="1"/>
      <c r="D64" s="1"/>
      <c r="E64" s="57" t="s">
        <v>83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 thickBot="1">
      <c r="A65" s="10"/>
      <c r="B65" s="58" t="s">
        <v>84</v>
      </c>
      <c r="C65" s="31"/>
      <c r="D65" s="31"/>
      <c r="E65" s="29"/>
      <c r="F65" s="31"/>
      <c r="G65" s="31"/>
      <c r="H65" s="59"/>
      <c r="I65" s="31"/>
      <c r="J65" s="59"/>
      <c r="K65" s="31"/>
      <c r="L65" s="31"/>
      <c r="M65" s="13"/>
      <c r="N65" s="2"/>
      <c r="O65" s="2"/>
      <c r="P65" s="2"/>
      <c r="Q65" s="2"/>
    </row>
    <row r="66" thickTop="1" thickBot="1" ht="25" customHeight="1">
      <c r="A66" s="10"/>
      <c r="B66" s="1"/>
      <c r="C66" s="65">
        <v>9</v>
      </c>
      <c r="D66" s="1"/>
      <c r="E66" s="65" t="s">
        <v>551</v>
      </c>
      <c r="F66" s="1"/>
      <c r="G66" s="66" t="s">
        <v>110</v>
      </c>
      <c r="H66" s="67">
        <f>J54+J60</f>
        <v>0</v>
      </c>
      <c r="I66" s="66" t="s">
        <v>111</v>
      </c>
      <c r="J66" s="68">
        <f>(L66-H66)</f>
        <v>0</v>
      </c>
      <c r="K66" s="66" t="s">
        <v>112</v>
      </c>
      <c r="L66" s="69">
        <f>ROUND((J54+J60)*1.21,2)</f>
        <v>0</v>
      </c>
      <c r="M66" s="13"/>
      <c r="N66" s="2"/>
      <c r="O66" s="2"/>
      <c r="P66" s="2"/>
      <c r="Q66" s="40">
        <f>0+Q54+Q60</f>
        <v>0</v>
      </c>
      <c r="R66" s="9">
        <f>0+R54+R60</f>
        <v>0</v>
      </c>
      <c r="S66" s="70">
        <f>Q66*(1+J66)+R66</f>
        <v>0</v>
      </c>
    </row>
    <row r="67" thickTop="1" thickBot="1" ht="25" customHeight="1">
      <c r="A67" s="10"/>
      <c r="B67" s="71"/>
      <c r="C67" s="71"/>
      <c r="D67" s="71"/>
      <c r="E67" s="71"/>
      <c r="F67" s="71"/>
      <c r="G67" s="72" t="s">
        <v>113</v>
      </c>
      <c r="H67" s="73">
        <f>0+J54+J60</f>
        <v>0</v>
      </c>
      <c r="I67" s="72" t="s">
        <v>114</v>
      </c>
      <c r="J67" s="74">
        <f>0+J66</f>
        <v>0</v>
      </c>
      <c r="K67" s="72" t="s">
        <v>115</v>
      </c>
      <c r="L67" s="75">
        <f>0+L66</f>
        <v>0</v>
      </c>
      <c r="M67" s="13"/>
      <c r="N67" s="2"/>
      <c r="O67" s="2"/>
      <c r="P67" s="2"/>
      <c r="Q67" s="2"/>
    </row>
    <row r="68">
      <c r="A68" s="14"/>
      <c r="B68" s="4"/>
      <c r="C68" s="4"/>
      <c r="D68" s="4"/>
      <c r="E68" s="4"/>
      <c r="F68" s="4"/>
      <c r="G68" s="4"/>
      <c r="H68" s="76"/>
      <c r="I68" s="4"/>
      <c r="J68" s="76"/>
      <c r="K68" s="4"/>
      <c r="L68" s="4"/>
      <c r="M68" s="15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9:D29"/>
    <mergeCell ref="B30:D30"/>
    <mergeCell ref="B31:D31"/>
    <mergeCell ref="B32:D32"/>
    <mergeCell ref="B34:D34"/>
    <mergeCell ref="B35:D35"/>
    <mergeCell ref="B36:D36"/>
    <mergeCell ref="B37:D37"/>
    <mergeCell ref="B38:D38"/>
    <mergeCell ref="B40:D40"/>
    <mergeCell ref="B41:D41"/>
    <mergeCell ref="B42:D42"/>
    <mergeCell ref="B43:D43"/>
    <mergeCell ref="B44:D44"/>
    <mergeCell ref="B46:D46"/>
    <mergeCell ref="B47:D47"/>
    <mergeCell ref="B48:D48"/>
    <mergeCell ref="B49:D49"/>
    <mergeCell ref="B50:D50"/>
    <mergeCell ref="B26:L26"/>
    <mergeCell ref="B20:D20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53:L53"/>
    <mergeCell ref="B21:D21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 codeName="_____VI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0+(H52+H103+H118)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0+H53+H104+H119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584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ROUND(0+((H52+H103+H118)*1.21),2)</f>
        <v>0</v>
      </c>
      <c r="K11" s="1"/>
      <c r="L11" s="1"/>
      <c r="M11" s="13"/>
      <c r="N11" s="2"/>
      <c r="O11" s="2"/>
      <c r="P11" s="2"/>
      <c r="Q11" s="40">
        <f>IF(SUM(K20:K22)&gt;0,ROUND(SUM(S20:S22)/SUM(K20:K22)-1,8),0)</f>
        <v>0</v>
      </c>
      <c r="R11" s="9">
        <f>AVERAGE(J52,J103,J118)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0+J28+J34+J40+J46</f>
        <v>0</v>
      </c>
      <c r="L20" s="45">
        <f>0+L52</f>
        <v>0</v>
      </c>
      <c r="M20" s="13"/>
      <c r="N20" s="2"/>
      <c r="O20" s="2"/>
      <c r="P20" s="2"/>
      <c r="Q20" s="2"/>
      <c r="S20" s="9">
        <f>S52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0+J55+J61+J67+J73+J79+J85+J91+J97</f>
        <v>0</v>
      </c>
      <c r="L21" s="45">
        <f>0+L103</f>
        <v>0</v>
      </c>
      <c r="M21" s="13"/>
      <c r="N21" s="2"/>
      <c r="O21" s="2"/>
      <c r="P21" s="2"/>
      <c r="Q21" s="2"/>
      <c r="S21" s="9">
        <f>S103</f>
        <v>0</v>
      </c>
    </row>
    <row r="22">
      <c r="A22" s="10"/>
      <c r="B22" s="43">
        <v>9</v>
      </c>
      <c r="C22" s="1"/>
      <c r="D22" s="1"/>
      <c r="E22" s="44" t="s">
        <v>120</v>
      </c>
      <c r="F22" s="1"/>
      <c r="G22" s="1"/>
      <c r="H22" s="1"/>
      <c r="I22" s="1"/>
      <c r="J22" s="1"/>
      <c r="K22" s="45">
        <f>0+J106+J112</f>
        <v>0</v>
      </c>
      <c r="L22" s="45">
        <f>0+L118</f>
        <v>0</v>
      </c>
      <c r="M22" s="13"/>
      <c r="N22" s="2"/>
      <c r="O22" s="2"/>
      <c r="P22" s="2"/>
      <c r="Q22" s="2"/>
      <c r="S22" s="9">
        <f>S118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35" t="s">
        <v>64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7"/>
      <c r="N25" s="2"/>
      <c r="O25" s="2"/>
      <c r="P25" s="2"/>
      <c r="Q25" s="2"/>
    </row>
    <row r="26" ht="18" customHeight="1">
      <c r="A26" s="10"/>
      <c r="B26" s="41" t="s">
        <v>65</v>
      </c>
      <c r="C26" s="41" t="s">
        <v>61</v>
      </c>
      <c r="D26" s="41" t="s">
        <v>66</v>
      </c>
      <c r="E26" s="41" t="s">
        <v>62</v>
      </c>
      <c r="F26" s="41" t="s">
        <v>67</v>
      </c>
      <c r="G26" s="42" t="s">
        <v>68</v>
      </c>
      <c r="H26" s="23" t="s">
        <v>69</v>
      </c>
      <c r="I26" s="23" t="s">
        <v>70</v>
      </c>
      <c r="J26" s="23" t="s">
        <v>17</v>
      </c>
      <c r="K26" s="42" t="s">
        <v>71</v>
      </c>
      <c r="L26" s="23" t="s">
        <v>18</v>
      </c>
      <c r="M26" s="78"/>
      <c r="N26" s="2"/>
      <c r="O26" s="2"/>
      <c r="P26" s="2"/>
      <c r="Q26" s="2"/>
    </row>
    <row r="27" ht="40" customHeight="1">
      <c r="A27" s="10"/>
      <c r="B27" s="46" t="s">
        <v>121</v>
      </c>
      <c r="C27" s="1"/>
      <c r="D27" s="1"/>
      <c r="E27" s="1"/>
      <c r="F27" s="1"/>
      <c r="G27" s="1"/>
      <c r="H27" s="47"/>
      <c r="I27" s="1"/>
      <c r="J27" s="47"/>
      <c r="K27" s="1"/>
      <c r="L27" s="1"/>
      <c r="M27" s="13"/>
      <c r="N27" s="2"/>
      <c r="O27" s="2"/>
      <c r="P27" s="2"/>
      <c r="Q27" s="2"/>
    </row>
    <row r="28">
      <c r="A28" s="10"/>
      <c r="B28" s="48">
        <v>1</v>
      </c>
      <c r="C28" s="49" t="s">
        <v>122</v>
      </c>
      <c r="D28" s="49" t="s">
        <v>123</v>
      </c>
      <c r="E28" s="49" t="s">
        <v>124</v>
      </c>
      <c r="F28" s="49" t="s">
        <v>7</v>
      </c>
      <c r="G28" s="50" t="s">
        <v>125</v>
      </c>
      <c r="H28" s="51">
        <v>253.92599999999999</v>
      </c>
      <c r="I28" s="52">
        <v>0</v>
      </c>
      <c r="J28" s="53">
        <f>ROUND(H28*I28,2)</f>
        <v>0</v>
      </c>
      <c r="K28" s="54">
        <v>0.20999999999999999</v>
      </c>
      <c r="L28" s="55">
        <f>ROUND(J28*1.21,2)</f>
        <v>0</v>
      </c>
      <c r="M28" s="13"/>
      <c r="N28" s="2"/>
      <c r="O28" s="2"/>
      <c r="P28" s="2"/>
      <c r="Q28" s="40">
        <f>IF(ISNUMBER(K28),IF(H28&gt;0,IF(I28&gt;0,J28,0),0),0)</f>
        <v>0</v>
      </c>
      <c r="R28" s="9">
        <f>IF(ISNUMBER(K28)=FALSE,J28,0)</f>
        <v>0</v>
      </c>
    </row>
    <row r="29">
      <c r="A29" s="10"/>
      <c r="B29" s="56" t="s">
        <v>76</v>
      </c>
      <c r="C29" s="1"/>
      <c r="D29" s="1"/>
      <c r="E29" s="57" t="s">
        <v>126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78</v>
      </c>
      <c r="C30" s="1"/>
      <c r="D30" s="1"/>
      <c r="E30" s="57" t="s">
        <v>585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80</v>
      </c>
      <c r="C31" s="1"/>
      <c r="D31" s="1"/>
      <c r="E31" s="57" t="s">
        <v>128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82</v>
      </c>
      <c r="C32" s="1"/>
      <c r="D32" s="1"/>
      <c r="E32" s="57" t="s">
        <v>83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 thickBot="1">
      <c r="A33" s="10"/>
      <c r="B33" s="58" t="s">
        <v>84</v>
      </c>
      <c r="C33" s="31"/>
      <c r="D33" s="31"/>
      <c r="E33" s="29"/>
      <c r="F33" s="31"/>
      <c r="G33" s="31"/>
      <c r="H33" s="59"/>
      <c r="I33" s="31"/>
      <c r="J33" s="59"/>
      <c r="K33" s="31"/>
      <c r="L33" s="31"/>
      <c r="M33" s="13"/>
      <c r="N33" s="2"/>
      <c r="O33" s="2"/>
      <c r="P33" s="2"/>
      <c r="Q33" s="2"/>
    </row>
    <row r="34" thickTop="1">
      <c r="A34" s="10"/>
      <c r="B34" s="48">
        <v>2</v>
      </c>
      <c r="C34" s="49" t="s">
        <v>122</v>
      </c>
      <c r="D34" s="49" t="s">
        <v>129</v>
      </c>
      <c r="E34" s="49" t="s">
        <v>124</v>
      </c>
      <c r="F34" s="49" t="s">
        <v>7</v>
      </c>
      <c r="G34" s="50" t="s">
        <v>125</v>
      </c>
      <c r="H34" s="60">
        <v>11.34</v>
      </c>
      <c r="I34" s="61">
        <v>0</v>
      </c>
      <c r="J34" s="62">
        <f>ROUND(H34*I34,2)</f>
        <v>0</v>
      </c>
      <c r="K34" s="63">
        <v>0.20999999999999999</v>
      </c>
      <c r="L34" s="64">
        <f>ROUND(J34*1.21,2)</f>
        <v>0</v>
      </c>
      <c r="M34" s="13"/>
      <c r="N34" s="2"/>
      <c r="O34" s="2"/>
      <c r="P34" s="2"/>
      <c r="Q34" s="40">
        <f>IF(ISNUMBER(K34),IF(H34&gt;0,IF(I34&gt;0,J34,0),0),0)</f>
        <v>0</v>
      </c>
      <c r="R34" s="9">
        <f>IF(ISNUMBER(K34)=FALSE,J34,0)</f>
        <v>0</v>
      </c>
    </row>
    <row r="35">
      <c r="A35" s="10"/>
      <c r="B35" s="56" t="s">
        <v>76</v>
      </c>
      <c r="C35" s="1"/>
      <c r="D35" s="1"/>
      <c r="E35" s="57" t="s">
        <v>130</v>
      </c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56" t="s">
        <v>78</v>
      </c>
      <c r="C36" s="1"/>
      <c r="D36" s="1"/>
      <c r="E36" s="57" t="s">
        <v>586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80</v>
      </c>
      <c r="C37" s="1"/>
      <c r="D37" s="1"/>
      <c r="E37" s="57" t="s">
        <v>128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82</v>
      </c>
      <c r="C38" s="1"/>
      <c r="D38" s="1"/>
      <c r="E38" s="57" t="s">
        <v>83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 thickBot="1">
      <c r="A39" s="10"/>
      <c r="B39" s="58" t="s">
        <v>84</v>
      </c>
      <c r="C39" s="31"/>
      <c r="D39" s="31"/>
      <c r="E39" s="29"/>
      <c r="F39" s="31"/>
      <c r="G39" s="31"/>
      <c r="H39" s="59"/>
      <c r="I39" s="31"/>
      <c r="J39" s="59"/>
      <c r="K39" s="31"/>
      <c r="L39" s="31"/>
      <c r="M39" s="13"/>
      <c r="N39" s="2"/>
      <c r="O39" s="2"/>
      <c r="P39" s="2"/>
      <c r="Q39" s="2"/>
    </row>
    <row r="40" thickTop="1">
      <c r="A40" s="10"/>
      <c r="B40" s="48">
        <v>3</v>
      </c>
      <c r="C40" s="49" t="s">
        <v>122</v>
      </c>
      <c r="D40" s="49" t="s">
        <v>132</v>
      </c>
      <c r="E40" s="49" t="s">
        <v>124</v>
      </c>
      <c r="F40" s="49" t="s">
        <v>7</v>
      </c>
      <c r="G40" s="50" t="s">
        <v>125</v>
      </c>
      <c r="H40" s="60">
        <v>6.75</v>
      </c>
      <c r="I40" s="61">
        <v>0</v>
      </c>
      <c r="J40" s="62">
        <f>ROUND(H40*I40,2)</f>
        <v>0</v>
      </c>
      <c r="K40" s="63">
        <v>0.20999999999999999</v>
      </c>
      <c r="L40" s="64">
        <f>ROUND(J40*1.21,2)</f>
        <v>0</v>
      </c>
      <c r="M40" s="13"/>
      <c r="N40" s="2"/>
      <c r="O40" s="2"/>
      <c r="P40" s="2"/>
      <c r="Q40" s="40">
        <f>IF(ISNUMBER(K40),IF(H40&gt;0,IF(I40&gt;0,J40,0),0),0)</f>
        <v>0</v>
      </c>
      <c r="R40" s="9">
        <f>IF(ISNUMBER(K40)=FALSE,J40,0)</f>
        <v>0</v>
      </c>
    </row>
    <row r="41">
      <c r="A41" s="10"/>
      <c r="B41" s="56" t="s">
        <v>76</v>
      </c>
      <c r="C41" s="1"/>
      <c r="D41" s="1"/>
      <c r="E41" s="57" t="s">
        <v>133</v>
      </c>
      <c r="F41" s="1"/>
      <c r="G41" s="1"/>
      <c r="H41" s="47"/>
      <c r="I41" s="1"/>
      <c r="J41" s="47"/>
      <c r="K41" s="1"/>
      <c r="L41" s="1"/>
      <c r="M41" s="13"/>
      <c r="N41" s="2"/>
      <c r="O41" s="2"/>
      <c r="P41" s="2"/>
      <c r="Q41" s="2"/>
    </row>
    <row r="42">
      <c r="A42" s="10"/>
      <c r="B42" s="56" t="s">
        <v>78</v>
      </c>
      <c r="C42" s="1"/>
      <c r="D42" s="1"/>
      <c r="E42" s="57" t="s">
        <v>587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>
      <c r="A43" s="10"/>
      <c r="B43" s="56" t="s">
        <v>80</v>
      </c>
      <c r="C43" s="1"/>
      <c r="D43" s="1"/>
      <c r="E43" s="57" t="s">
        <v>128</v>
      </c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>
      <c r="A44" s="10"/>
      <c r="B44" s="56" t="s">
        <v>82</v>
      </c>
      <c r="C44" s="1"/>
      <c r="D44" s="1"/>
      <c r="E44" s="57" t="s">
        <v>83</v>
      </c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 thickBot="1">
      <c r="A45" s="10"/>
      <c r="B45" s="58" t="s">
        <v>84</v>
      </c>
      <c r="C45" s="31"/>
      <c r="D45" s="31"/>
      <c r="E45" s="29"/>
      <c r="F45" s="31"/>
      <c r="G45" s="31"/>
      <c r="H45" s="59"/>
      <c r="I45" s="31"/>
      <c r="J45" s="59"/>
      <c r="K45" s="31"/>
      <c r="L45" s="31"/>
      <c r="M45" s="13"/>
      <c r="N45" s="2"/>
      <c r="O45" s="2"/>
      <c r="P45" s="2"/>
      <c r="Q45" s="2"/>
    </row>
    <row r="46" thickTop="1">
      <c r="A46" s="10"/>
      <c r="B46" s="48">
        <v>4</v>
      </c>
      <c r="C46" s="49" t="s">
        <v>122</v>
      </c>
      <c r="D46" s="49" t="s">
        <v>138</v>
      </c>
      <c r="E46" s="49" t="s">
        <v>124</v>
      </c>
      <c r="F46" s="49" t="s">
        <v>7</v>
      </c>
      <c r="G46" s="50" t="s">
        <v>125</v>
      </c>
      <c r="H46" s="60">
        <v>7.2000000000000002</v>
      </c>
      <c r="I46" s="61">
        <v>0</v>
      </c>
      <c r="J46" s="62">
        <f>ROUND(H46*I46,2)</f>
        <v>0</v>
      </c>
      <c r="K46" s="63">
        <v>0.20999999999999999</v>
      </c>
      <c r="L46" s="64">
        <f>ROUND(J46*1.21,2)</f>
        <v>0</v>
      </c>
      <c r="M46" s="13"/>
      <c r="N46" s="2"/>
      <c r="O46" s="2"/>
      <c r="P46" s="2"/>
      <c r="Q46" s="40">
        <f>IF(ISNUMBER(K46),IF(H46&gt;0,IF(I46&gt;0,J46,0),0),0)</f>
        <v>0</v>
      </c>
      <c r="R46" s="9">
        <f>IF(ISNUMBER(K46)=FALSE,J46,0)</f>
        <v>0</v>
      </c>
    </row>
    <row r="47">
      <c r="A47" s="10"/>
      <c r="B47" s="56" t="s">
        <v>76</v>
      </c>
      <c r="C47" s="1"/>
      <c r="D47" s="1"/>
      <c r="E47" s="57" t="s">
        <v>139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78</v>
      </c>
      <c r="C48" s="1"/>
      <c r="D48" s="1"/>
      <c r="E48" s="57" t="s">
        <v>588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80</v>
      </c>
      <c r="C49" s="1"/>
      <c r="D49" s="1"/>
      <c r="E49" s="57" t="s">
        <v>128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>
      <c r="A50" s="10"/>
      <c r="B50" s="56" t="s">
        <v>82</v>
      </c>
      <c r="C50" s="1"/>
      <c r="D50" s="1"/>
      <c r="E50" s="57" t="s">
        <v>83</v>
      </c>
      <c r="F50" s="1"/>
      <c r="G50" s="1"/>
      <c r="H50" s="47"/>
      <c r="I50" s="1"/>
      <c r="J50" s="47"/>
      <c r="K50" s="1"/>
      <c r="L50" s="1"/>
      <c r="M50" s="13"/>
      <c r="N50" s="2"/>
      <c r="O50" s="2"/>
      <c r="P50" s="2"/>
      <c r="Q50" s="2"/>
    </row>
    <row r="51" thickBot="1">
      <c r="A51" s="10"/>
      <c r="B51" s="58" t="s">
        <v>84</v>
      </c>
      <c r="C51" s="31"/>
      <c r="D51" s="31"/>
      <c r="E51" s="29"/>
      <c r="F51" s="31"/>
      <c r="G51" s="31"/>
      <c r="H51" s="59"/>
      <c r="I51" s="31"/>
      <c r="J51" s="59"/>
      <c r="K51" s="31"/>
      <c r="L51" s="31"/>
      <c r="M51" s="13"/>
      <c r="N51" s="2"/>
      <c r="O51" s="2"/>
      <c r="P51" s="2"/>
      <c r="Q51" s="2"/>
    </row>
    <row r="52" thickTop="1" thickBot="1" ht="25" customHeight="1">
      <c r="A52" s="10"/>
      <c r="B52" s="1"/>
      <c r="C52" s="65">
        <v>0</v>
      </c>
      <c r="D52" s="1"/>
      <c r="E52" s="65" t="s">
        <v>117</v>
      </c>
      <c r="F52" s="1"/>
      <c r="G52" s="66" t="s">
        <v>110</v>
      </c>
      <c r="H52" s="67">
        <f>J28+J34+J40+J46</f>
        <v>0</v>
      </c>
      <c r="I52" s="66" t="s">
        <v>111</v>
      </c>
      <c r="J52" s="68">
        <f>(L52-H52)</f>
        <v>0</v>
      </c>
      <c r="K52" s="66" t="s">
        <v>112</v>
      </c>
      <c r="L52" s="69">
        <f>ROUND((J28+J34+J40+J46)*1.21,2)</f>
        <v>0</v>
      </c>
      <c r="M52" s="13"/>
      <c r="N52" s="2"/>
      <c r="O52" s="2"/>
      <c r="P52" s="2"/>
      <c r="Q52" s="40">
        <f>0+Q28+Q34+Q40+Q46</f>
        <v>0</v>
      </c>
      <c r="R52" s="9">
        <f>0+R28+R34+R40+R46</f>
        <v>0</v>
      </c>
      <c r="S52" s="70">
        <f>Q52*(1+J52)+R52</f>
        <v>0</v>
      </c>
    </row>
    <row r="53" thickTop="1" thickBot="1" ht="25" customHeight="1">
      <c r="A53" s="10"/>
      <c r="B53" s="71"/>
      <c r="C53" s="71"/>
      <c r="D53" s="71"/>
      <c r="E53" s="71"/>
      <c r="F53" s="71"/>
      <c r="G53" s="72" t="s">
        <v>113</v>
      </c>
      <c r="H53" s="73">
        <f>0+J28+J34+J40+J46</f>
        <v>0</v>
      </c>
      <c r="I53" s="72" t="s">
        <v>114</v>
      </c>
      <c r="J53" s="74">
        <f>0+J52</f>
        <v>0</v>
      </c>
      <c r="K53" s="72" t="s">
        <v>115</v>
      </c>
      <c r="L53" s="75">
        <f>0+L52</f>
        <v>0</v>
      </c>
      <c r="M53" s="13"/>
      <c r="N53" s="2"/>
      <c r="O53" s="2"/>
      <c r="P53" s="2"/>
      <c r="Q53" s="2"/>
    </row>
    <row r="54" ht="40" customHeight="1">
      <c r="A54" s="10"/>
      <c r="B54" s="79" t="s">
        <v>141</v>
      </c>
      <c r="C54" s="1"/>
      <c r="D54" s="1"/>
      <c r="E54" s="1"/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>
      <c r="A55" s="10"/>
      <c r="B55" s="48">
        <v>5</v>
      </c>
      <c r="C55" s="49" t="s">
        <v>148</v>
      </c>
      <c r="D55" s="49"/>
      <c r="E55" s="49" t="s">
        <v>149</v>
      </c>
      <c r="F55" s="49" t="s">
        <v>7</v>
      </c>
      <c r="G55" s="50" t="s">
        <v>144</v>
      </c>
      <c r="H55" s="51">
        <v>5.4000000000000004</v>
      </c>
      <c r="I55" s="52">
        <v>0</v>
      </c>
      <c r="J55" s="53">
        <f>ROUND(H55*I55,2)</f>
        <v>0</v>
      </c>
      <c r="K55" s="54">
        <v>0.20999999999999999</v>
      </c>
      <c r="L55" s="55">
        <f>ROUND(J55*1.21,2)</f>
        <v>0</v>
      </c>
      <c r="M55" s="13"/>
      <c r="N55" s="2"/>
      <c r="O55" s="2"/>
      <c r="P55" s="2"/>
      <c r="Q55" s="40">
        <f>IF(ISNUMBER(K55),IF(H55&gt;0,IF(I55&gt;0,J55,0),0),0)</f>
        <v>0</v>
      </c>
      <c r="R55" s="9">
        <f>IF(ISNUMBER(K55)=FALSE,J55,0)</f>
        <v>0</v>
      </c>
    </row>
    <row r="56">
      <c r="A56" s="10"/>
      <c r="B56" s="56" t="s">
        <v>76</v>
      </c>
      <c r="C56" s="1"/>
      <c r="D56" s="1"/>
      <c r="E56" s="57" t="s">
        <v>150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78</v>
      </c>
      <c r="C57" s="1"/>
      <c r="D57" s="1"/>
      <c r="E57" s="57" t="s">
        <v>589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80</v>
      </c>
      <c r="C58" s="1"/>
      <c r="D58" s="1"/>
      <c r="E58" s="57" t="s">
        <v>152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82</v>
      </c>
      <c r="C59" s="1"/>
      <c r="D59" s="1"/>
      <c r="E59" s="57" t="s">
        <v>83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 thickBot="1">
      <c r="A60" s="10"/>
      <c r="B60" s="58" t="s">
        <v>84</v>
      </c>
      <c r="C60" s="31"/>
      <c r="D60" s="31"/>
      <c r="E60" s="29"/>
      <c r="F60" s="31"/>
      <c r="G60" s="31"/>
      <c r="H60" s="59"/>
      <c r="I60" s="31"/>
      <c r="J60" s="59"/>
      <c r="K60" s="31"/>
      <c r="L60" s="31"/>
      <c r="M60" s="13"/>
      <c r="N60" s="2"/>
      <c r="O60" s="2"/>
      <c r="P60" s="2"/>
      <c r="Q60" s="2"/>
    </row>
    <row r="61" thickTop="1">
      <c r="A61" s="10"/>
      <c r="B61" s="48">
        <v>6</v>
      </c>
      <c r="C61" s="49" t="s">
        <v>153</v>
      </c>
      <c r="D61" s="49"/>
      <c r="E61" s="49" t="s">
        <v>154</v>
      </c>
      <c r="F61" s="49" t="s">
        <v>7</v>
      </c>
      <c r="G61" s="50" t="s">
        <v>144</v>
      </c>
      <c r="H61" s="60">
        <v>2.7000000000000002</v>
      </c>
      <c r="I61" s="61">
        <v>0</v>
      </c>
      <c r="J61" s="62">
        <f>ROUND(H61*I61,2)</f>
        <v>0</v>
      </c>
      <c r="K61" s="63">
        <v>0.20999999999999999</v>
      </c>
      <c r="L61" s="64">
        <f>ROUND(J61*1.21,2)</f>
        <v>0</v>
      </c>
      <c r="M61" s="13"/>
      <c r="N61" s="2"/>
      <c r="O61" s="2"/>
      <c r="P61" s="2"/>
      <c r="Q61" s="40">
        <f>IF(ISNUMBER(K61),IF(H61&gt;0,IF(I61&gt;0,J61,0),0),0)</f>
        <v>0</v>
      </c>
      <c r="R61" s="9">
        <f>IF(ISNUMBER(K61)=FALSE,J61,0)</f>
        <v>0</v>
      </c>
    </row>
    <row r="62">
      <c r="A62" s="10"/>
      <c r="B62" s="56" t="s">
        <v>76</v>
      </c>
      <c r="C62" s="1"/>
      <c r="D62" s="1"/>
      <c r="E62" s="57" t="s">
        <v>155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78</v>
      </c>
      <c r="C63" s="1"/>
      <c r="D63" s="1"/>
      <c r="E63" s="57" t="s">
        <v>590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80</v>
      </c>
      <c r="C64" s="1"/>
      <c r="D64" s="1"/>
      <c r="E64" s="57" t="s">
        <v>152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82</v>
      </c>
      <c r="C65" s="1"/>
      <c r="D65" s="1"/>
      <c r="E65" s="57" t="s">
        <v>83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 thickBot="1">
      <c r="A66" s="10"/>
      <c r="B66" s="58" t="s">
        <v>84</v>
      </c>
      <c r="C66" s="31"/>
      <c r="D66" s="31"/>
      <c r="E66" s="29"/>
      <c r="F66" s="31"/>
      <c r="G66" s="31"/>
      <c r="H66" s="59"/>
      <c r="I66" s="31"/>
      <c r="J66" s="59"/>
      <c r="K66" s="31"/>
      <c r="L66" s="31"/>
      <c r="M66" s="13"/>
      <c r="N66" s="2"/>
      <c r="O66" s="2"/>
      <c r="P66" s="2"/>
      <c r="Q66" s="2"/>
    </row>
    <row r="67" thickTop="1">
      <c r="A67" s="10"/>
      <c r="B67" s="48">
        <v>7</v>
      </c>
      <c r="C67" s="49" t="s">
        <v>166</v>
      </c>
      <c r="D67" s="49"/>
      <c r="E67" s="49" t="s">
        <v>167</v>
      </c>
      <c r="F67" s="49" t="s">
        <v>7</v>
      </c>
      <c r="G67" s="50" t="s">
        <v>163</v>
      </c>
      <c r="H67" s="60">
        <v>60</v>
      </c>
      <c r="I67" s="61">
        <v>0</v>
      </c>
      <c r="J67" s="62">
        <f>ROUND(H67*I67,2)</f>
        <v>0</v>
      </c>
      <c r="K67" s="63">
        <v>0.20999999999999999</v>
      </c>
      <c r="L67" s="64">
        <f>ROUND(J67*1.21,2)</f>
        <v>0</v>
      </c>
      <c r="M67" s="13"/>
      <c r="N67" s="2"/>
      <c r="O67" s="2"/>
      <c r="P67" s="2"/>
      <c r="Q67" s="40">
        <f>IF(ISNUMBER(K67),IF(H67&gt;0,IF(I67&gt;0,J67,0),0),0)</f>
        <v>0</v>
      </c>
      <c r="R67" s="9">
        <f>IF(ISNUMBER(K67)=FALSE,J67,0)</f>
        <v>0</v>
      </c>
    </row>
    <row r="68">
      <c r="A68" s="10"/>
      <c r="B68" s="56" t="s">
        <v>76</v>
      </c>
      <c r="C68" s="1"/>
      <c r="D68" s="1"/>
      <c r="E68" s="57" t="s">
        <v>168</v>
      </c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56" t="s">
        <v>78</v>
      </c>
      <c r="C69" s="1"/>
      <c r="D69" s="1"/>
      <c r="E69" s="57" t="s">
        <v>591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80</v>
      </c>
      <c r="C70" s="1"/>
      <c r="D70" s="1"/>
      <c r="E70" s="57" t="s">
        <v>152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82</v>
      </c>
      <c r="C71" s="1"/>
      <c r="D71" s="1"/>
      <c r="E71" s="57" t="s">
        <v>83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 thickBot="1">
      <c r="A72" s="10"/>
      <c r="B72" s="58" t="s">
        <v>84</v>
      </c>
      <c r="C72" s="31"/>
      <c r="D72" s="31"/>
      <c r="E72" s="29"/>
      <c r="F72" s="31"/>
      <c r="G72" s="31"/>
      <c r="H72" s="59"/>
      <c r="I72" s="31"/>
      <c r="J72" s="59"/>
      <c r="K72" s="31"/>
      <c r="L72" s="31"/>
      <c r="M72" s="13"/>
      <c r="N72" s="2"/>
      <c r="O72" s="2"/>
      <c r="P72" s="2"/>
      <c r="Q72" s="2"/>
    </row>
    <row r="73" thickTop="1">
      <c r="A73" s="10"/>
      <c r="B73" s="48">
        <v>8</v>
      </c>
      <c r="C73" s="49" t="s">
        <v>170</v>
      </c>
      <c r="D73" s="49"/>
      <c r="E73" s="49" t="s">
        <v>171</v>
      </c>
      <c r="F73" s="49" t="s">
        <v>7</v>
      </c>
      <c r="G73" s="50" t="s">
        <v>144</v>
      </c>
      <c r="H73" s="60">
        <v>70.5</v>
      </c>
      <c r="I73" s="61">
        <v>0</v>
      </c>
      <c r="J73" s="62">
        <f>ROUND(H73*I73,2)</f>
        <v>0</v>
      </c>
      <c r="K73" s="63">
        <v>0.20999999999999999</v>
      </c>
      <c r="L73" s="64">
        <f>ROUND(J73*1.21,2)</f>
        <v>0</v>
      </c>
      <c r="M73" s="13"/>
      <c r="N73" s="2"/>
      <c r="O73" s="2"/>
      <c r="P73" s="2"/>
      <c r="Q73" s="40">
        <f>IF(ISNUMBER(K73),IF(H73&gt;0,IF(I73&gt;0,J73,0),0),0)</f>
        <v>0</v>
      </c>
      <c r="R73" s="9">
        <f>IF(ISNUMBER(K73)=FALSE,J73,0)</f>
        <v>0</v>
      </c>
    </row>
    <row r="74">
      <c r="A74" s="10"/>
      <c r="B74" s="56" t="s">
        <v>76</v>
      </c>
      <c r="C74" s="1"/>
      <c r="D74" s="1"/>
      <c r="E74" s="57" t="s">
        <v>380</v>
      </c>
      <c r="F74" s="1"/>
      <c r="G74" s="1"/>
      <c r="H74" s="47"/>
      <c r="I74" s="1"/>
      <c r="J74" s="47"/>
      <c r="K74" s="1"/>
      <c r="L74" s="1"/>
      <c r="M74" s="13"/>
      <c r="N74" s="2"/>
      <c r="O74" s="2"/>
      <c r="P74" s="2"/>
      <c r="Q74" s="2"/>
    </row>
    <row r="75">
      <c r="A75" s="10"/>
      <c r="B75" s="56" t="s">
        <v>78</v>
      </c>
      <c r="C75" s="1"/>
      <c r="D75" s="1"/>
      <c r="E75" s="57" t="s">
        <v>592</v>
      </c>
      <c r="F75" s="1"/>
      <c r="G75" s="1"/>
      <c r="H75" s="47"/>
      <c r="I75" s="1"/>
      <c r="J75" s="47"/>
      <c r="K75" s="1"/>
      <c r="L75" s="1"/>
      <c r="M75" s="13"/>
      <c r="N75" s="2"/>
      <c r="O75" s="2"/>
      <c r="P75" s="2"/>
      <c r="Q75" s="2"/>
    </row>
    <row r="76">
      <c r="A76" s="10"/>
      <c r="B76" s="56" t="s">
        <v>80</v>
      </c>
      <c r="C76" s="1"/>
      <c r="D76" s="1"/>
      <c r="E76" s="57" t="s">
        <v>152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82</v>
      </c>
      <c r="C77" s="1"/>
      <c r="D77" s="1"/>
      <c r="E77" s="57" t="s">
        <v>83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 thickBot="1">
      <c r="A78" s="10"/>
      <c r="B78" s="58" t="s">
        <v>84</v>
      </c>
      <c r="C78" s="31"/>
      <c r="D78" s="31"/>
      <c r="E78" s="29"/>
      <c r="F78" s="31"/>
      <c r="G78" s="31"/>
      <c r="H78" s="59"/>
      <c r="I78" s="31"/>
      <c r="J78" s="59"/>
      <c r="K78" s="31"/>
      <c r="L78" s="31"/>
      <c r="M78" s="13"/>
      <c r="N78" s="2"/>
      <c r="O78" s="2"/>
      <c r="P78" s="2"/>
      <c r="Q78" s="2"/>
    </row>
    <row r="79" thickTop="1">
      <c r="A79" s="10"/>
      <c r="B79" s="48">
        <v>9</v>
      </c>
      <c r="C79" s="49" t="s">
        <v>174</v>
      </c>
      <c r="D79" s="49"/>
      <c r="E79" s="49" t="s">
        <v>175</v>
      </c>
      <c r="F79" s="49" t="s">
        <v>7</v>
      </c>
      <c r="G79" s="50" t="s">
        <v>144</v>
      </c>
      <c r="H79" s="60">
        <v>2.7999999999999998</v>
      </c>
      <c r="I79" s="61">
        <v>0</v>
      </c>
      <c r="J79" s="62">
        <f>ROUND(H79*I79,2)</f>
        <v>0</v>
      </c>
      <c r="K79" s="63">
        <v>0.20999999999999999</v>
      </c>
      <c r="L79" s="64">
        <f>ROUND(J79*1.21,2)</f>
        <v>0</v>
      </c>
      <c r="M79" s="13"/>
      <c r="N79" s="2"/>
      <c r="O79" s="2"/>
      <c r="P79" s="2"/>
      <c r="Q79" s="40">
        <f>IF(ISNUMBER(K79),IF(H79&gt;0,IF(I79&gt;0,J79,0),0),0)</f>
        <v>0</v>
      </c>
      <c r="R79" s="9">
        <f>IF(ISNUMBER(K79)=FALSE,J79,0)</f>
        <v>0</v>
      </c>
    </row>
    <row r="80">
      <c r="A80" s="10"/>
      <c r="B80" s="56" t="s">
        <v>76</v>
      </c>
      <c r="C80" s="1"/>
      <c r="D80" s="1"/>
      <c r="E80" s="57" t="s">
        <v>593</v>
      </c>
      <c r="F80" s="1"/>
      <c r="G80" s="1"/>
      <c r="H80" s="47"/>
      <c r="I80" s="1"/>
      <c r="J80" s="47"/>
      <c r="K80" s="1"/>
      <c r="L80" s="1"/>
      <c r="M80" s="13"/>
      <c r="N80" s="2"/>
      <c r="O80" s="2"/>
      <c r="P80" s="2"/>
      <c r="Q80" s="2"/>
    </row>
    <row r="81">
      <c r="A81" s="10"/>
      <c r="B81" s="56" t="s">
        <v>78</v>
      </c>
      <c r="C81" s="1"/>
      <c r="D81" s="1"/>
      <c r="E81" s="57" t="s">
        <v>594</v>
      </c>
      <c r="F81" s="1"/>
      <c r="G81" s="1"/>
      <c r="H81" s="47"/>
      <c r="I81" s="1"/>
      <c r="J81" s="47"/>
      <c r="K81" s="1"/>
      <c r="L81" s="1"/>
      <c r="M81" s="13"/>
      <c r="N81" s="2"/>
      <c r="O81" s="2"/>
      <c r="P81" s="2"/>
      <c r="Q81" s="2"/>
    </row>
    <row r="82">
      <c r="A82" s="10"/>
      <c r="B82" s="56" t="s">
        <v>80</v>
      </c>
      <c r="C82" s="1"/>
      <c r="D82" s="1"/>
      <c r="E82" s="57" t="s">
        <v>178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82</v>
      </c>
      <c r="C83" s="1"/>
      <c r="D83" s="1"/>
      <c r="E83" s="57" t="s">
        <v>83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 thickBot="1">
      <c r="A84" s="10"/>
      <c r="B84" s="58" t="s">
        <v>84</v>
      </c>
      <c r="C84" s="31"/>
      <c r="D84" s="31"/>
      <c r="E84" s="29"/>
      <c r="F84" s="31"/>
      <c r="G84" s="31"/>
      <c r="H84" s="59"/>
      <c r="I84" s="31"/>
      <c r="J84" s="59"/>
      <c r="K84" s="31"/>
      <c r="L84" s="31"/>
      <c r="M84" s="13"/>
      <c r="N84" s="2"/>
      <c r="O84" s="2"/>
      <c r="P84" s="2"/>
      <c r="Q84" s="2"/>
    </row>
    <row r="85" thickTop="1">
      <c r="A85" s="10"/>
      <c r="B85" s="48">
        <v>10</v>
      </c>
      <c r="C85" s="49" t="s">
        <v>179</v>
      </c>
      <c r="D85" s="49" t="s">
        <v>123</v>
      </c>
      <c r="E85" s="49" t="s">
        <v>180</v>
      </c>
      <c r="F85" s="49" t="s">
        <v>7</v>
      </c>
      <c r="G85" s="50" t="s">
        <v>144</v>
      </c>
      <c r="H85" s="60">
        <v>53.045000000000002</v>
      </c>
      <c r="I85" s="61">
        <v>0</v>
      </c>
      <c r="J85" s="62">
        <f>ROUND(H85*I85,2)</f>
        <v>0</v>
      </c>
      <c r="K85" s="63">
        <v>0.20999999999999999</v>
      </c>
      <c r="L85" s="64">
        <f>ROUND(J85*1.21,2)</f>
        <v>0</v>
      </c>
      <c r="M85" s="13"/>
      <c r="N85" s="2"/>
      <c r="O85" s="2"/>
      <c r="P85" s="2"/>
      <c r="Q85" s="40">
        <f>IF(ISNUMBER(K85),IF(H85&gt;0,IF(I85&gt;0,J85,0),0),0)</f>
        <v>0</v>
      </c>
      <c r="R85" s="9">
        <f>IF(ISNUMBER(K85)=FALSE,J85,0)</f>
        <v>0</v>
      </c>
    </row>
    <row r="86">
      <c r="A86" s="10"/>
      <c r="B86" s="56" t="s">
        <v>76</v>
      </c>
      <c r="C86" s="1"/>
      <c r="D86" s="1"/>
      <c r="E86" s="57" t="s">
        <v>181</v>
      </c>
      <c r="F86" s="1"/>
      <c r="G86" s="1"/>
      <c r="H86" s="47"/>
      <c r="I86" s="1"/>
      <c r="J86" s="47"/>
      <c r="K86" s="1"/>
      <c r="L86" s="1"/>
      <c r="M86" s="13"/>
      <c r="N86" s="2"/>
      <c r="O86" s="2"/>
      <c r="P86" s="2"/>
      <c r="Q86" s="2"/>
    </row>
    <row r="87">
      <c r="A87" s="10"/>
      <c r="B87" s="56" t="s">
        <v>78</v>
      </c>
      <c r="C87" s="1"/>
      <c r="D87" s="1"/>
      <c r="E87" s="57" t="s">
        <v>595</v>
      </c>
      <c r="F87" s="1"/>
      <c r="G87" s="1"/>
      <c r="H87" s="47"/>
      <c r="I87" s="1"/>
      <c r="J87" s="47"/>
      <c r="K87" s="1"/>
      <c r="L87" s="1"/>
      <c r="M87" s="13"/>
      <c r="N87" s="2"/>
      <c r="O87" s="2"/>
      <c r="P87" s="2"/>
      <c r="Q87" s="2"/>
    </row>
    <row r="88">
      <c r="A88" s="10"/>
      <c r="B88" s="56" t="s">
        <v>80</v>
      </c>
      <c r="C88" s="1"/>
      <c r="D88" s="1"/>
      <c r="E88" s="57" t="s">
        <v>183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82</v>
      </c>
      <c r="C89" s="1"/>
      <c r="D89" s="1"/>
      <c r="E89" s="57" t="s">
        <v>83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 thickBot="1">
      <c r="A90" s="10"/>
      <c r="B90" s="58" t="s">
        <v>84</v>
      </c>
      <c r="C90" s="31"/>
      <c r="D90" s="31"/>
      <c r="E90" s="29"/>
      <c r="F90" s="31"/>
      <c r="G90" s="31"/>
      <c r="H90" s="59"/>
      <c r="I90" s="31"/>
      <c r="J90" s="59"/>
      <c r="K90" s="31"/>
      <c r="L90" s="31"/>
      <c r="M90" s="13"/>
      <c r="N90" s="2"/>
      <c r="O90" s="2"/>
      <c r="P90" s="2"/>
      <c r="Q90" s="2"/>
    </row>
    <row r="91" thickTop="1">
      <c r="A91" s="10"/>
      <c r="B91" s="48">
        <v>11</v>
      </c>
      <c r="C91" s="49" t="s">
        <v>179</v>
      </c>
      <c r="D91" s="49" t="s">
        <v>129</v>
      </c>
      <c r="E91" s="49" t="s">
        <v>180</v>
      </c>
      <c r="F91" s="49" t="s">
        <v>7</v>
      </c>
      <c r="G91" s="50" t="s">
        <v>144</v>
      </c>
      <c r="H91" s="60">
        <v>80.599999999999994</v>
      </c>
      <c r="I91" s="61">
        <v>0</v>
      </c>
      <c r="J91" s="62">
        <f>ROUND(H91*I91,2)</f>
        <v>0</v>
      </c>
      <c r="K91" s="63">
        <v>0.20999999999999999</v>
      </c>
      <c r="L91" s="64">
        <f>ROUND(J91*1.21,2)</f>
        <v>0</v>
      </c>
      <c r="M91" s="13"/>
      <c r="N91" s="2"/>
      <c r="O91" s="2"/>
      <c r="P91" s="2"/>
      <c r="Q91" s="40">
        <f>IF(ISNUMBER(K91),IF(H91&gt;0,IF(I91&gt;0,J91,0),0),0)</f>
        <v>0</v>
      </c>
      <c r="R91" s="9">
        <f>IF(ISNUMBER(K91)=FALSE,J91,0)</f>
        <v>0</v>
      </c>
    </row>
    <row r="92">
      <c r="A92" s="10"/>
      <c r="B92" s="56" t="s">
        <v>76</v>
      </c>
      <c r="C92" s="1"/>
      <c r="D92" s="1"/>
      <c r="E92" s="57" t="s">
        <v>184</v>
      </c>
      <c r="F92" s="1"/>
      <c r="G92" s="1"/>
      <c r="H92" s="47"/>
      <c r="I92" s="1"/>
      <c r="J92" s="47"/>
      <c r="K92" s="1"/>
      <c r="L92" s="1"/>
      <c r="M92" s="13"/>
      <c r="N92" s="2"/>
      <c r="O92" s="2"/>
      <c r="P92" s="2"/>
      <c r="Q92" s="2"/>
    </row>
    <row r="93">
      <c r="A93" s="10"/>
      <c r="B93" s="56" t="s">
        <v>78</v>
      </c>
      <c r="C93" s="1"/>
      <c r="D93" s="1"/>
      <c r="E93" s="57" t="s">
        <v>596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80</v>
      </c>
      <c r="C94" s="1"/>
      <c r="D94" s="1"/>
      <c r="E94" s="57" t="s">
        <v>183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82</v>
      </c>
      <c r="C95" s="1"/>
      <c r="D95" s="1"/>
      <c r="E95" s="57" t="s">
        <v>83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 thickBot="1">
      <c r="A96" s="10"/>
      <c r="B96" s="58" t="s">
        <v>84</v>
      </c>
      <c r="C96" s="31"/>
      <c r="D96" s="31"/>
      <c r="E96" s="29"/>
      <c r="F96" s="31"/>
      <c r="G96" s="31"/>
      <c r="H96" s="59"/>
      <c r="I96" s="31"/>
      <c r="J96" s="59"/>
      <c r="K96" s="31"/>
      <c r="L96" s="31"/>
      <c r="M96" s="13"/>
      <c r="N96" s="2"/>
      <c r="O96" s="2"/>
      <c r="P96" s="2"/>
      <c r="Q96" s="2"/>
    </row>
    <row r="97" thickTop="1">
      <c r="A97" s="10"/>
      <c r="B97" s="48">
        <v>12</v>
      </c>
      <c r="C97" s="49" t="s">
        <v>186</v>
      </c>
      <c r="D97" s="49"/>
      <c r="E97" s="49" t="s">
        <v>187</v>
      </c>
      <c r="F97" s="49" t="s">
        <v>7</v>
      </c>
      <c r="G97" s="50" t="s">
        <v>144</v>
      </c>
      <c r="H97" s="60">
        <v>136.44499999999999</v>
      </c>
      <c r="I97" s="61">
        <v>0</v>
      </c>
      <c r="J97" s="62">
        <f>ROUND(H97*I97,2)</f>
        <v>0</v>
      </c>
      <c r="K97" s="63">
        <v>0.20999999999999999</v>
      </c>
      <c r="L97" s="64">
        <f>ROUND(J97*1.21,2)</f>
        <v>0</v>
      </c>
      <c r="M97" s="13"/>
      <c r="N97" s="2"/>
      <c r="O97" s="2"/>
      <c r="P97" s="2"/>
      <c r="Q97" s="40">
        <f>IF(ISNUMBER(K97),IF(H97&gt;0,IF(I97&gt;0,J97,0),0),0)</f>
        <v>0</v>
      </c>
      <c r="R97" s="9">
        <f>IF(ISNUMBER(K97)=FALSE,J97,0)</f>
        <v>0</v>
      </c>
    </row>
    <row r="98">
      <c r="A98" s="10"/>
      <c r="B98" s="56" t="s">
        <v>76</v>
      </c>
      <c r="C98" s="1"/>
      <c r="D98" s="1"/>
      <c r="E98" s="57" t="s">
        <v>188</v>
      </c>
      <c r="F98" s="1"/>
      <c r="G98" s="1"/>
      <c r="H98" s="47"/>
      <c r="I98" s="1"/>
      <c r="J98" s="47"/>
      <c r="K98" s="1"/>
      <c r="L98" s="1"/>
      <c r="M98" s="13"/>
      <c r="N98" s="2"/>
      <c r="O98" s="2"/>
      <c r="P98" s="2"/>
      <c r="Q98" s="2"/>
    </row>
    <row r="99">
      <c r="A99" s="10"/>
      <c r="B99" s="56" t="s">
        <v>78</v>
      </c>
      <c r="C99" s="1"/>
      <c r="D99" s="1"/>
      <c r="E99" s="57" t="s">
        <v>597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80</v>
      </c>
      <c r="C100" s="1"/>
      <c r="D100" s="1"/>
      <c r="E100" s="57" t="s">
        <v>190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82</v>
      </c>
      <c r="C101" s="1"/>
      <c r="D101" s="1"/>
      <c r="E101" s="57" t="s">
        <v>83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 thickBot="1">
      <c r="A102" s="10"/>
      <c r="B102" s="58" t="s">
        <v>84</v>
      </c>
      <c r="C102" s="31"/>
      <c r="D102" s="31"/>
      <c r="E102" s="29"/>
      <c r="F102" s="31"/>
      <c r="G102" s="31"/>
      <c r="H102" s="59"/>
      <c r="I102" s="31"/>
      <c r="J102" s="59"/>
      <c r="K102" s="31"/>
      <c r="L102" s="31"/>
      <c r="M102" s="13"/>
      <c r="N102" s="2"/>
      <c r="O102" s="2"/>
      <c r="P102" s="2"/>
      <c r="Q102" s="2"/>
    </row>
    <row r="103" thickTop="1" thickBot="1" ht="25" customHeight="1">
      <c r="A103" s="10"/>
      <c r="B103" s="1"/>
      <c r="C103" s="65">
        <v>1</v>
      </c>
      <c r="D103" s="1"/>
      <c r="E103" s="65" t="s">
        <v>118</v>
      </c>
      <c r="F103" s="1"/>
      <c r="G103" s="66" t="s">
        <v>110</v>
      </c>
      <c r="H103" s="67">
        <f>J55+J61+J67+J73+J79+J85+J91+J97</f>
        <v>0</v>
      </c>
      <c r="I103" s="66" t="s">
        <v>111</v>
      </c>
      <c r="J103" s="68">
        <f>(L103-H103)</f>
        <v>0</v>
      </c>
      <c r="K103" s="66" t="s">
        <v>112</v>
      </c>
      <c r="L103" s="69">
        <f>ROUND((J55+J61+J67+J73+J79+J85+J91+J97)*1.21,2)</f>
        <v>0</v>
      </c>
      <c r="M103" s="13"/>
      <c r="N103" s="2"/>
      <c r="O103" s="2"/>
      <c r="P103" s="2"/>
      <c r="Q103" s="40">
        <f>0+Q55+Q61+Q67+Q73+Q79+Q85+Q91+Q97</f>
        <v>0</v>
      </c>
      <c r="R103" s="9">
        <f>0+R55+R61+R67+R73+R79+R85+R91+R97</f>
        <v>0</v>
      </c>
      <c r="S103" s="70">
        <f>Q103*(1+J103)+R103</f>
        <v>0</v>
      </c>
    </row>
    <row r="104" thickTop="1" thickBot="1" ht="25" customHeight="1">
      <c r="A104" s="10"/>
      <c r="B104" s="71"/>
      <c r="C104" s="71"/>
      <c r="D104" s="71"/>
      <c r="E104" s="71"/>
      <c r="F104" s="71"/>
      <c r="G104" s="72" t="s">
        <v>113</v>
      </c>
      <c r="H104" s="73">
        <f>0+J55+J61+J67+J73+J79+J85+J91+J97</f>
        <v>0</v>
      </c>
      <c r="I104" s="72" t="s">
        <v>114</v>
      </c>
      <c r="J104" s="74">
        <f>0+J103</f>
        <v>0</v>
      </c>
      <c r="K104" s="72" t="s">
        <v>115</v>
      </c>
      <c r="L104" s="75">
        <f>0+L103</f>
        <v>0</v>
      </c>
      <c r="M104" s="13"/>
      <c r="N104" s="2"/>
      <c r="O104" s="2"/>
      <c r="P104" s="2"/>
      <c r="Q104" s="2"/>
    </row>
    <row r="105" ht="40" customHeight="1">
      <c r="A105" s="10"/>
      <c r="B105" s="79" t="s">
        <v>201</v>
      </c>
      <c r="C105" s="1"/>
      <c r="D105" s="1"/>
      <c r="E105" s="1"/>
      <c r="F105" s="1"/>
      <c r="G105" s="1"/>
      <c r="H105" s="47"/>
      <c r="I105" s="1"/>
      <c r="J105" s="47"/>
      <c r="K105" s="1"/>
      <c r="L105" s="1"/>
      <c r="M105" s="13"/>
      <c r="N105" s="2"/>
      <c r="O105" s="2"/>
      <c r="P105" s="2"/>
      <c r="Q105" s="2"/>
    </row>
    <row r="106">
      <c r="A106" s="10"/>
      <c r="B106" s="48">
        <v>13</v>
      </c>
      <c r="C106" s="49" t="s">
        <v>202</v>
      </c>
      <c r="D106" s="49"/>
      <c r="E106" s="49" t="s">
        <v>203</v>
      </c>
      <c r="F106" s="49" t="s">
        <v>7</v>
      </c>
      <c r="G106" s="50" t="s">
        <v>107</v>
      </c>
      <c r="H106" s="51">
        <v>1</v>
      </c>
      <c r="I106" s="52">
        <v>0</v>
      </c>
      <c r="J106" s="53">
        <f>ROUND(H106*I106,2)</f>
        <v>0</v>
      </c>
      <c r="K106" s="54">
        <v>0.20999999999999999</v>
      </c>
      <c r="L106" s="55">
        <f>ROUND(J106*1.21,2)</f>
        <v>0</v>
      </c>
      <c r="M106" s="13"/>
      <c r="N106" s="2"/>
      <c r="O106" s="2"/>
      <c r="P106" s="2"/>
      <c r="Q106" s="40">
        <f>IF(ISNUMBER(K106),IF(H106&gt;0,IF(I106&gt;0,J106,0),0),0)</f>
        <v>0</v>
      </c>
      <c r="R106" s="9">
        <f>IF(ISNUMBER(K106)=FALSE,J106,0)</f>
        <v>0</v>
      </c>
    </row>
    <row r="107">
      <c r="A107" s="10"/>
      <c r="B107" s="56" t="s">
        <v>76</v>
      </c>
      <c r="C107" s="1"/>
      <c r="D107" s="1"/>
      <c r="E107" s="57" t="s">
        <v>204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78</v>
      </c>
      <c r="C108" s="1"/>
      <c r="D108" s="1"/>
      <c r="E108" s="57" t="s">
        <v>598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>
      <c r="A109" s="10"/>
      <c r="B109" s="56" t="s">
        <v>80</v>
      </c>
      <c r="C109" s="1"/>
      <c r="D109" s="1"/>
      <c r="E109" s="57" t="s">
        <v>206</v>
      </c>
      <c r="F109" s="1"/>
      <c r="G109" s="1"/>
      <c r="H109" s="47"/>
      <c r="I109" s="1"/>
      <c r="J109" s="47"/>
      <c r="K109" s="1"/>
      <c r="L109" s="1"/>
      <c r="M109" s="13"/>
      <c r="N109" s="2"/>
      <c r="O109" s="2"/>
      <c r="P109" s="2"/>
      <c r="Q109" s="2"/>
    </row>
    <row r="110">
      <c r="A110" s="10"/>
      <c r="B110" s="56" t="s">
        <v>82</v>
      </c>
      <c r="C110" s="1"/>
      <c r="D110" s="1"/>
      <c r="E110" s="57" t="s">
        <v>83</v>
      </c>
      <c r="F110" s="1"/>
      <c r="G110" s="1"/>
      <c r="H110" s="47"/>
      <c r="I110" s="1"/>
      <c r="J110" s="47"/>
      <c r="K110" s="1"/>
      <c r="L110" s="1"/>
      <c r="M110" s="13"/>
      <c r="N110" s="2"/>
      <c r="O110" s="2"/>
      <c r="P110" s="2"/>
      <c r="Q110" s="2"/>
    </row>
    <row r="111" thickBot="1">
      <c r="A111" s="10"/>
      <c r="B111" s="58" t="s">
        <v>84</v>
      </c>
      <c r="C111" s="31"/>
      <c r="D111" s="31"/>
      <c r="E111" s="29"/>
      <c r="F111" s="31"/>
      <c r="G111" s="31"/>
      <c r="H111" s="59"/>
      <c r="I111" s="31"/>
      <c r="J111" s="59"/>
      <c r="K111" s="31"/>
      <c r="L111" s="31"/>
      <c r="M111" s="13"/>
      <c r="N111" s="2"/>
      <c r="O111" s="2"/>
      <c r="P111" s="2"/>
      <c r="Q111" s="2"/>
    </row>
    <row r="112" thickTop="1">
      <c r="A112" s="10"/>
      <c r="B112" s="48">
        <v>14</v>
      </c>
      <c r="C112" s="49" t="s">
        <v>207</v>
      </c>
      <c r="D112" s="49"/>
      <c r="E112" s="49" t="s">
        <v>208</v>
      </c>
      <c r="F112" s="49" t="s">
        <v>7</v>
      </c>
      <c r="G112" s="50" t="s">
        <v>107</v>
      </c>
      <c r="H112" s="60">
        <v>1</v>
      </c>
      <c r="I112" s="61">
        <v>0</v>
      </c>
      <c r="J112" s="62">
        <f>ROUND(H112*I112,2)</f>
        <v>0</v>
      </c>
      <c r="K112" s="63">
        <v>0.20999999999999999</v>
      </c>
      <c r="L112" s="64">
        <f>ROUND(J112*1.21,2)</f>
        <v>0</v>
      </c>
      <c r="M112" s="13"/>
      <c r="N112" s="2"/>
      <c r="O112" s="2"/>
      <c r="P112" s="2"/>
      <c r="Q112" s="40">
        <f>IF(ISNUMBER(K112),IF(H112&gt;0,IF(I112&gt;0,J112,0),0),0)</f>
        <v>0</v>
      </c>
      <c r="R112" s="9">
        <f>IF(ISNUMBER(K112)=FALSE,J112,0)</f>
        <v>0</v>
      </c>
    </row>
    <row r="113">
      <c r="A113" s="10"/>
      <c r="B113" s="56" t="s">
        <v>76</v>
      </c>
      <c r="C113" s="1"/>
      <c r="D113" s="1"/>
      <c r="E113" s="57" t="s">
        <v>209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78</v>
      </c>
      <c r="C114" s="1"/>
      <c r="D114" s="1"/>
      <c r="E114" s="57" t="s">
        <v>599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>
      <c r="A115" s="10"/>
      <c r="B115" s="56" t="s">
        <v>80</v>
      </c>
      <c r="C115" s="1"/>
      <c r="D115" s="1"/>
      <c r="E115" s="57" t="s">
        <v>206</v>
      </c>
      <c r="F115" s="1"/>
      <c r="G115" s="1"/>
      <c r="H115" s="47"/>
      <c r="I115" s="1"/>
      <c r="J115" s="47"/>
      <c r="K115" s="1"/>
      <c r="L115" s="1"/>
      <c r="M115" s="13"/>
      <c r="N115" s="2"/>
      <c r="O115" s="2"/>
      <c r="P115" s="2"/>
      <c r="Q115" s="2"/>
    </row>
    <row r="116">
      <c r="A116" s="10"/>
      <c r="B116" s="56" t="s">
        <v>82</v>
      </c>
      <c r="C116" s="1"/>
      <c r="D116" s="1"/>
      <c r="E116" s="57" t="s">
        <v>83</v>
      </c>
      <c r="F116" s="1"/>
      <c r="G116" s="1"/>
      <c r="H116" s="47"/>
      <c r="I116" s="1"/>
      <c r="J116" s="47"/>
      <c r="K116" s="1"/>
      <c r="L116" s="1"/>
      <c r="M116" s="13"/>
      <c r="N116" s="2"/>
      <c r="O116" s="2"/>
      <c r="P116" s="2"/>
      <c r="Q116" s="2"/>
    </row>
    <row r="117" thickBot="1">
      <c r="A117" s="10"/>
      <c r="B117" s="58" t="s">
        <v>84</v>
      </c>
      <c r="C117" s="31"/>
      <c r="D117" s="31"/>
      <c r="E117" s="29"/>
      <c r="F117" s="31"/>
      <c r="G117" s="31"/>
      <c r="H117" s="59"/>
      <c r="I117" s="31"/>
      <c r="J117" s="59"/>
      <c r="K117" s="31"/>
      <c r="L117" s="31"/>
      <c r="M117" s="13"/>
      <c r="N117" s="2"/>
      <c r="O117" s="2"/>
      <c r="P117" s="2"/>
      <c r="Q117" s="2"/>
    </row>
    <row r="118" thickTop="1" thickBot="1" ht="25" customHeight="1">
      <c r="A118" s="10"/>
      <c r="B118" s="1"/>
      <c r="C118" s="65">
        <v>9</v>
      </c>
      <c r="D118" s="1"/>
      <c r="E118" s="65" t="s">
        <v>120</v>
      </c>
      <c r="F118" s="1"/>
      <c r="G118" s="66" t="s">
        <v>110</v>
      </c>
      <c r="H118" s="67">
        <f>J106+J112</f>
        <v>0</v>
      </c>
      <c r="I118" s="66" t="s">
        <v>111</v>
      </c>
      <c r="J118" s="68">
        <f>(L118-H118)</f>
        <v>0</v>
      </c>
      <c r="K118" s="66" t="s">
        <v>112</v>
      </c>
      <c r="L118" s="69">
        <f>ROUND((J106+J112)*1.21,2)</f>
        <v>0</v>
      </c>
      <c r="M118" s="13"/>
      <c r="N118" s="2"/>
      <c r="O118" s="2"/>
      <c r="P118" s="2"/>
      <c r="Q118" s="40">
        <f>0+Q106+Q112</f>
        <v>0</v>
      </c>
      <c r="R118" s="9">
        <f>0+R106+R112</f>
        <v>0</v>
      </c>
      <c r="S118" s="70">
        <f>Q118*(1+J118)+R118</f>
        <v>0</v>
      </c>
    </row>
    <row r="119" thickTop="1" thickBot="1" ht="25" customHeight="1">
      <c r="A119" s="10"/>
      <c r="B119" s="71"/>
      <c r="C119" s="71"/>
      <c r="D119" s="71"/>
      <c r="E119" s="71"/>
      <c r="F119" s="71"/>
      <c r="G119" s="72" t="s">
        <v>113</v>
      </c>
      <c r="H119" s="73">
        <f>0+J106+J112</f>
        <v>0</v>
      </c>
      <c r="I119" s="72" t="s">
        <v>114</v>
      </c>
      <c r="J119" s="74">
        <f>0+J118</f>
        <v>0</v>
      </c>
      <c r="K119" s="72" t="s">
        <v>115</v>
      </c>
      <c r="L119" s="75">
        <f>0+L118</f>
        <v>0</v>
      </c>
      <c r="M119" s="13"/>
      <c r="N119" s="2"/>
      <c r="O119" s="2"/>
      <c r="P119" s="2"/>
      <c r="Q119" s="2"/>
    </row>
    <row r="120">
      <c r="A120" s="14"/>
      <c r="B120" s="4"/>
      <c r="C120" s="4"/>
      <c r="D120" s="4"/>
      <c r="E120" s="4"/>
      <c r="F120" s="4"/>
      <c r="G120" s="4"/>
      <c r="H120" s="76"/>
      <c r="I120" s="4"/>
      <c r="J120" s="76"/>
      <c r="K120" s="4"/>
      <c r="L120" s="4"/>
      <c r="M120" s="15"/>
      <c r="N120" s="2"/>
      <c r="O120" s="2"/>
      <c r="P120" s="2"/>
      <c r="Q120" s="2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"/>
      <c r="O121" s="2"/>
      <c r="P121" s="2"/>
      <c r="Q121" s="2"/>
    </row>
  </sheetData>
  <mergeCells count="89">
    <mergeCell ref="B35:D35"/>
    <mergeCell ref="B36:D36"/>
    <mergeCell ref="B37:D37"/>
    <mergeCell ref="B38:D38"/>
    <mergeCell ref="B39:D39"/>
    <mergeCell ref="B41:D41"/>
    <mergeCell ref="B42:D42"/>
    <mergeCell ref="B43:D43"/>
    <mergeCell ref="B44:D44"/>
    <mergeCell ref="B45:D45"/>
    <mergeCell ref="B47:D47"/>
    <mergeCell ref="B48:D48"/>
    <mergeCell ref="B49:D49"/>
    <mergeCell ref="B50:D50"/>
    <mergeCell ref="B51:D51"/>
    <mergeCell ref="B56:D56"/>
    <mergeCell ref="B57:D57"/>
    <mergeCell ref="B58:D58"/>
    <mergeCell ref="B59:D59"/>
    <mergeCell ref="B60:D60"/>
    <mergeCell ref="B54:L5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3:D33"/>
    <mergeCell ref="B21:D21"/>
    <mergeCell ref="B22:D22"/>
    <mergeCell ref="B62:D62"/>
    <mergeCell ref="B63:D63"/>
    <mergeCell ref="B64:D64"/>
    <mergeCell ref="B65:D65"/>
    <mergeCell ref="B66:D66"/>
    <mergeCell ref="B68:D68"/>
    <mergeCell ref="B69:D69"/>
    <mergeCell ref="B70:D70"/>
    <mergeCell ref="B71:D71"/>
    <mergeCell ref="B72:D72"/>
    <mergeCell ref="B74:D74"/>
    <mergeCell ref="B75:D75"/>
    <mergeCell ref="B76:D76"/>
    <mergeCell ref="B77:D77"/>
    <mergeCell ref="B78:D78"/>
    <mergeCell ref="B80:D80"/>
    <mergeCell ref="B81:D81"/>
    <mergeCell ref="B82:D82"/>
    <mergeCell ref="B83:D83"/>
    <mergeCell ref="B84:D84"/>
    <mergeCell ref="B86:D86"/>
    <mergeCell ref="B87:D87"/>
    <mergeCell ref="B88:D88"/>
    <mergeCell ref="B89:D89"/>
    <mergeCell ref="B90:D90"/>
    <mergeCell ref="B92:D92"/>
    <mergeCell ref="B93:D93"/>
    <mergeCell ref="B94:D94"/>
    <mergeCell ref="B95:D95"/>
    <mergeCell ref="B96:D96"/>
    <mergeCell ref="B98:D98"/>
    <mergeCell ref="B99:D99"/>
    <mergeCell ref="B100:D100"/>
    <mergeCell ref="B101:D101"/>
    <mergeCell ref="B102:D102"/>
    <mergeCell ref="B107:D107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7:D117"/>
    <mergeCell ref="B105:L105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0+(H68)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0+H69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58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ROUND(0+((H68)*1.21),2)</f>
        <v>0</v>
      </c>
      <c r="K11" s="1"/>
      <c r="L11" s="1"/>
      <c r="M11" s="13"/>
      <c r="N11" s="2"/>
      <c r="O11" s="2"/>
      <c r="P11" s="2"/>
      <c r="Q11" s="40">
        <f>IF(SUM(K20)&gt;0,ROUND(SUM(S20)/SUM(K20)-1,8),0)</f>
        <v>0</v>
      </c>
      <c r="R11" s="9">
        <f>AVERAGE(J68)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63</v>
      </c>
      <c r="F20" s="1"/>
      <c r="G20" s="1"/>
      <c r="H20" s="1"/>
      <c r="I20" s="1"/>
      <c r="J20" s="1"/>
      <c r="K20" s="45">
        <f>0+J26+J32+J38+J44+J50+J56+J62</f>
        <v>0</v>
      </c>
      <c r="L20" s="45">
        <f>0+L68</f>
        <v>0</v>
      </c>
      <c r="M20" s="13"/>
      <c r="N20" s="2"/>
      <c r="O20" s="2"/>
      <c r="P20" s="2"/>
      <c r="Q20" s="2"/>
      <c r="S20" s="9">
        <f>S68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5" t="s">
        <v>64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1" t="s">
        <v>65</v>
      </c>
      <c r="C24" s="41" t="s">
        <v>61</v>
      </c>
      <c r="D24" s="41" t="s">
        <v>66</v>
      </c>
      <c r="E24" s="41" t="s">
        <v>62</v>
      </c>
      <c r="F24" s="41" t="s">
        <v>67</v>
      </c>
      <c r="G24" s="42" t="s">
        <v>68</v>
      </c>
      <c r="H24" s="23" t="s">
        <v>69</v>
      </c>
      <c r="I24" s="23" t="s">
        <v>70</v>
      </c>
      <c r="J24" s="23" t="s">
        <v>17</v>
      </c>
      <c r="K24" s="42" t="s">
        <v>71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46" t="s">
        <v>72</v>
      </c>
      <c r="C25" s="1"/>
      <c r="D25" s="1"/>
      <c r="E25" s="1"/>
      <c r="F25" s="1"/>
      <c r="G25" s="1"/>
      <c r="H25" s="47"/>
      <c r="I25" s="1"/>
      <c r="J25" s="47"/>
      <c r="K25" s="1"/>
      <c r="L25" s="1"/>
      <c r="M25" s="13"/>
      <c r="N25" s="2"/>
      <c r="O25" s="2"/>
      <c r="P25" s="2"/>
      <c r="Q25" s="2"/>
    </row>
    <row r="26">
      <c r="A26" s="10"/>
      <c r="B26" s="48">
        <v>1</v>
      </c>
      <c r="C26" s="49" t="s">
        <v>73</v>
      </c>
      <c r="D26" s="49"/>
      <c r="E26" s="49" t="s">
        <v>74</v>
      </c>
      <c r="F26" s="49" t="s">
        <v>7</v>
      </c>
      <c r="G26" s="50" t="s">
        <v>75</v>
      </c>
      <c r="H26" s="51">
        <v>1</v>
      </c>
      <c r="I26" s="52">
        <v>0</v>
      </c>
      <c r="J26" s="53">
        <f>ROUND(H26*I26,2)</f>
        <v>0</v>
      </c>
      <c r="K26" s="54">
        <v>0.20999999999999999</v>
      </c>
      <c r="L26" s="55">
        <f>ROUND(J26*1.21,2)</f>
        <v>0</v>
      </c>
      <c r="M26" s="13"/>
      <c r="N26" s="2"/>
      <c r="O26" s="2"/>
      <c r="P26" s="2"/>
      <c r="Q26" s="40">
        <f>IF(ISNUMBER(K26),IF(H26&gt;0,IF(I26&gt;0,J26,0),0),0)</f>
        <v>0</v>
      </c>
      <c r="R26" s="9">
        <f>IF(ISNUMBER(K26)=FALSE,J26,0)</f>
        <v>0</v>
      </c>
    </row>
    <row r="27">
      <c r="A27" s="10"/>
      <c r="B27" s="56" t="s">
        <v>76</v>
      </c>
      <c r="C27" s="1"/>
      <c r="D27" s="1"/>
      <c r="E27" s="57" t="s">
        <v>77</v>
      </c>
      <c r="F27" s="1"/>
      <c r="G27" s="1"/>
      <c r="H27" s="47"/>
      <c r="I27" s="1"/>
      <c r="J27" s="47"/>
      <c r="K27" s="1"/>
      <c r="L27" s="1"/>
      <c r="M27" s="13"/>
      <c r="N27" s="2"/>
      <c r="O27" s="2"/>
      <c r="P27" s="2"/>
      <c r="Q27" s="2"/>
    </row>
    <row r="28">
      <c r="A28" s="10"/>
      <c r="B28" s="56" t="s">
        <v>78</v>
      </c>
      <c r="C28" s="1"/>
      <c r="D28" s="1"/>
      <c r="E28" s="57" t="s">
        <v>79</v>
      </c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56" t="s">
        <v>80</v>
      </c>
      <c r="C29" s="1"/>
      <c r="D29" s="1"/>
      <c r="E29" s="57" t="s">
        <v>81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82</v>
      </c>
      <c r="C30" s="1"/>
      <c r="D30" s="1"/>
      <c r="E30" s="57" t="s">
        <v>83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 thickBot="1">
      <c r="A31" s="10"/>
      <c r="B31" s="58" t="s">
        <v>84</v>
      </c>
      <c r="C31" s="31"/>
      <c r="D31" s="31"/>
      <c r="E31" s="29"/>
      <c r="F31" s="31"/>
      <c r="G31" s="31"/>
      <c r="H31" s="59"/>
      <c r="I31" s="31"/>
      <c r="J31" s="59"/>
      <c r="K31" s="31"/>
      <c r="L31" s="31"/>
      <c r="M31" s="13"/>
      <c r="N31" s="2"/>
      <c r="O31" s="2"/>
      <c r="P31" s="2"/>
      <c r="Q31" s="2"/>
    </row>
    <row r="32" thickTop="1">
      <c r="A32" s="10"/>
      <c r="B32" s="48">
        <v>2</v>
      </c>
      <c r="C32" s="49" t="s">
        <v>85</v>
      </c>
      <c r="D32" s="49" t="s">
        <v>7</v>
      </c>
      <c r="E32" s="49" t="s">
        <v>86</v>
      </c>
      <c r="F32" s="49" t="s">
        <v>7</v>
      </c>
      <c r="G32" s="50" t="s">
        <v>75</v>
      </c>
      <c r="H32" s="60">
        <v>1</v>
      </c>
      <c r="I32" s="61">
        <v>0</v>
      </c>
      <c r="J32" s="62">
        <f>ROUND(H32*I32,2)</f>
        <v>0</v>
      </c>
      <c r="K32" s="63">
        <v>0.20999999999999999</v>
      </c>
      <c r="L32" s="64">
        <f>ROUND(J32*1.21,2)</f>
        <v>0</v>
      </c>
      <c r="M32" s="13"/>
      <c r="N32" s="2"/>
      <c r="O32" s="2"/>
      <c r="P32" s="2"/>
      <c r="Q32" s="40">
        <f>IF(ISNUMBER(K32),IF(H32&gt;0,IF(I32&gt;0,J32,0),0),0)</f>
        <v>0</v>
      </c>
      <c r="R32" s="9">
        <f>IF(ISNUMBER(K32)=FALSE,J32,0)</f>
        <v>0</v>
      </c>
    </row>
    <row r="33">
      <c r="A33" s="10"/>
      <c r="B33" s="56" t="s">
        <v>76</v>
      </c>
      <c r="C33" s="1"/>
      <c r="D33" s="1"/>
      <c r="E33" s="57" t="s">
        <v>87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78</v>
      </c>
      <c r="C34" s="1"/>
      <c r="D34" s="1"/>
      <c r="E34" s="57" t="s">
        <v>79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>
      <c r="A35" s="10"/>
      <c r="B35" s="56" t="s">
        <v>80</v>
      </c>
      <c r="C35" s="1"/>
      <c r="D35" s="1"/>
      <c r="E35" s="57" t="s">
        <v>88</v>
      </c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56" t="s">
        <v>82</v>
      </c>
      <c r="C36" s="1"/>
      <c r="D36" s="1"/>
      <c r="E36" s="57" t="s">
        <v>89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 thickBot="1">
      <c r="A37" s="10"/>
      <c r="B37" s="58" t="s">
        <v>84</v>
      </c>
      <c r="C37" s="31"/>
      <c r="D37" s="31"/>
      <c r="E37" s="29"/>
      <c r="F37" s="31"/>
      <c r="G37" s="31"/>
      <c r="H37" s="59"/>
      <c r="I37" s="31"/>
      <c r="J37" s="59"/>
      <c r="K37" s="31"/>
      <c r="L37" s="31"/>
      <c r="M37" s="13"/>
      <c r="N37" s="2"/>
      <c r="O37" s="2"/>
      <c r="P37" s="2"/>
      <c r="Q37" s="2"/>
    </row>
    <row r="38" thickTop="1">
      <c r="A38" s="10"/>
      <c r="B38" s="48">
        <v>3</v>
      </c>
      <c r="C38" s="49" t="s">
        <v>90</v>
      </c>
      <c r="D38" s="49" t="s">
        <v>7</v>
      </c>
      <c r="E38" s="49" t="s">
        <v>91</v>
      </c>
      <c r="F38" s="49" t="s">
        <v>7</v>
      </c>
      <c r="G38" s="50" t="s">
        <v>75</v>
      </c>
      <c r="H38" s="60">
        <v>1</v>
      </c>
      <c r="I38" s="61">
        <v>0</v>
      </c>
      <c r="J38" s="62">
        <f>ROUND(H38*I38,2)</f>
        <v>0</v>
      </c>
      <c r="K38" s="63">
        <v>0.20999999999999999</v>
      </c>
      <c r="L38" s="64">
        <f>ROUND(J38*1.21,2)</f>
        <v>0</v>
      </c>
      <c r="M38" s="13"/>
      <c r="N38" s="2"/>
      <c r="O38" s="2"/>
      <c r="P38" s="2"/>
      <c r="Q38" s="40">
        <f>IF(ISNUMBER(K38),IF(H38&gt;0,IF(I38&gt;0,J38,0),0),0)</f>
        <v>0</v>
      </c>
      <c r="R38" s="9">
        <f>IF(ISNUMBER(K38)=FALSE,J38,0)</f>
        <v>0</v>
      </c>
    </row>
    <row r="39">
      <c r="A39" s="10"/>
      <c r="B39" s="56" t="s">
        <v>76</v>
      </c>
      <c r="C39" s="1"/>
      <c r="D39" s="1"/>
      <c r="E39" s="57" t="s">
        <v>92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78</v>
      </c>
      <c r="C40" s="1"/>
      <c r="D40" s="1"/>
      <c r="E40" s="57" t="s">
        <v>79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>
      <c r="A41" s="10"/>
      <c r="B41" s="56" t="s">
        <v>80</v>
      </c>
      <c r="C41" s="1"/>
      <c r="D41" s="1"/>
      <c r="E41" s="57" t="s">
        <v>93</v>
      </c>
      <c r="F41" s="1"/>
      <c r="G41" s="1"/>
      <c r="H41" s="47"/>
      <c r="I41" s="1"/>
      <c r="J41" s="47"/>
      <c r="K41" s="1"/>
      <c r="L41" s="1"/>
      <c r="M41" s="13"/>
      <c r="N41" s="2"/>
      <c r="O41" s="2"/>
      <c r="P41" s="2"/>
      <c r="Q41" s="2"/>
    </row>
    <row r="42">
      <c r="A42" s="10"/>
      <c r="B42" s="56" t="s">
        <v>82</v>
      </c>
      <c r="C42" s="1"/>
      <c r="D42" s="1"/>
      <c r="E42" s="57" t="s">
        <v>89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 thickBot="1">
      <c r="A43" s="10"/>
      <c r="B43" s="58" t="s">
        <v>84</v>
      </c>
      <c r="C43" s="31"/>
      <c r="D43" s="31"/>
      <c r="E43" s="29"/>
      <c r="F43" s="31"/>
      <c r="G43" s="31"/>
      <c r="H43" s="59"/>
      <c r="I43" s="31"/>
      <c r="J43" s="59"/>
      <c r="K43" s="31"/>
      <c r="L43" s="31"/>
      <c r="M43" s="13"/>
      <c r="N43" s="2"/>
      <c r="O43" s="2"/>
      <c r="P43" s="2"/>
      <c r="Q43" s="2"/>
    </row>
    <row r="44" thickTop="1">
      <c r="A44" s="10"/>
      <c r="B44" s="48">
        <v>4</v>
      </c>
      <c r="C44" s="49" t="s">
        <v>94</v>
      </c>
      <c r="D44" s="49" t="s">
        <v>7</v>
      </c>
      <c r="E44" s="49" t="s">
        <v>95</v>
      </c>
      <c r="F44" s="49" t="s">
        <v>7</v>
      </c>
      <c r="G44" s="50" t="s">
        <v>75</v>
      </c>
      <c r="H44" s="60">
        <v>1</v>
      </c>
      <c r="I44" s="61">
        <v>0</v>
      </c>
      <c r="J44" s="62">
        <f>ROUND(H44*I44,2)</f>
        <v>0</v>
      </c>
      <c r="K44" s="63">
        <v>0.20999999999999999</v>
      </c>
      <c r="L44" s="64">
        <f>ROUND(J44*1.21,2)</f>
        <v>0</v>
      </c>
      <c r="M44" s="13"/>
      <c r="N44" s="2"/>
      <c r="O44" s="2"/>
      <c r="P44" s="2"/>
      <c r="Q44" s="40">
        <f>IF(ISNUMBER(K44),IF(H44&gt;0,IF(I44&gt;0,J44,0),0),0)</f>
        <v>0</v>
      </c>
      <c r="R44" s="9">
        <f>IF(ISNUMBER(K44)=FALSE,J44,0)</f>
        <v>0</v>
      </c>
    </row>
    <row r="45">
      <c r="A45" s="10"/>
      <c r="B45" s="56" t="s">
        <v>76</v>
      </c>
      <c r="C45" s="1"/>
      <c r="D45" s="1"/>
      <c r="E45" s="57" t="s">
        <v>96</v>
      </c>
      <c r="F45" s="1"/>
      <c r="G45" s="1"/>
      <c r="H45" s="47"/>
      <c r="I45" s="1"/>
      <c r="J45" s="47"/>
      <c r="K45" s="1"/>
      <c r="L45" s="1"/>
      <c r="M45" s="13"/>
      <c r="N45" s="2"/>
      <c r="O45" s="2"/>
      <c r="P45" s="2"/>
      <c r="Q45" s="2"/>
    </row>
    <row r="46">
      <c r="A46" s="10"/>
      <c r="B46" s="56" t="s">
        <v>78</v>
      </c>
      <c r="C46" s="1"/>
      <c r="D46" s="1"/>
      <c r="E46" s="57" t="s">
        <v>79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80</v>
      </c>
      <c r="C47" s="1"/>
      <c r="D47" s="1"/>
      <c r="E47" s="57" t="s">
        <v>93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82</v>
      </c>
      <c r="C48" s="1"/>
      <c r="D48" s="1"/>
      <c r="E48" s="57" t="s">
        <v>89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 thickBot="1">
      <c r="A49" s="10"/>
      <c r="B49" s="58" t="s">
        <v>84</v>
      </c>
      <c r="C49" s="31"/>
      <c r="D49" s="31"/>
      <c r="E49" s="29"/>
      <c r="F49" s="31"/>
      <c r="G49" s="31"/>
      <c r="H49" s="59"/>
      <c r="I49" s="31"/>
      <c r="J49" s="59"/>
      <c r="K49" s="31"/>
      <c r="L49" s="31"/>
      <c r="M49" s="13"/>
      <c r="N49" s="2"/>
      <c r="O49" s="2"/>
      <c r="P49" s="2"/>
      <c r="Q49" s="2"/>
    </row>
    <row r="50" thickTop="1">
      <c r="A50" s="10"/>
      <c r="B50" s="48">
        <v>5</v>
      </c>
      <c r="C50" s="49" t="s">
        <v>97</v>
      </c>
      <c r="D50" s="49"/>
      <c r="E50" s="49" t="s">
        <v>98</v>
      </c>
      <c r="F50" s="49" t="s">
        <v>7</v>
      </c>
      <c r="G50" s="50" t="s">
        <v>75</v>
      </c>
      <c r="H50" s="60">
        <v>1</v>
      </c>
      <c r="I50" s="61">
        <v>0</v>
      </c>
      <c r="J50" s="62">
        <f>ROUND(H50*I50,2)</f>
        <v>0</v>
      </c>
      <c r="K50" s="63">
        <v>0.20999999999999999</v>
      </c>
      <c r="L50" s="64">
        <f>ROUND(J50*1.21,2)</f>
        <v>0</v>
      </c>
      <c r="M50" s="13"/>
      <c r="N50" s="2"/>
      <c r="O50" s="2"/>
      <c r="P50" s="2"/>
      <c r="Q50" s="40">
        <f>IF(ISNUMBER(K50),IF(H50&gt;0,IF(I50&gt;0,J50,0),0),0)</f>
        <v>0</v>
      </c>
      <c r="R50" s="9">
        <f>IF(ISNUMBER(K50)=FALSE,J50,0)</f>
        <v>0</v>
      </c>
    </row>
    <row r="51">
      <c r="A51" s="10"/>
      <c r="B51" s="56" t="s">
        <v>76</v>
      </c>
      <c r="C51" s="1"/>
      <c r="D51" s="1"/>
      <c r="E51" s="57" t="s">
        <v>99</v>
      </c>
      <c r="F51" s="1"/>
      <c r="G51" s="1"/>
      <c r="H51" s="47"/>
      <c r="I51" s="1"/>
      <c r="J51" s="47"/>
      <c r="K51" s="1"/>
      <c r="L51" s="1"/>
      <c r="M51" s="13"/>
      <c r="N51" s="2"/>
      <c r="O51" s="2"/>
      <c r="P51" s="2"/>
      <c r="Q51" s="2"/>
    </row>
    <row r="52">
      <c r="A52" s="10"/>
      <c r="B52" s="56" t="s">
        <v>78</v>
      </c>
      <c r="C52" s="1"/>
      <c r="D52" s="1"/>
      <c r="E52" s="57" t="s">
        <v>79</v>
      </c>
      <c r="F52" s="1"/>
      <c r="G52" s="1"/>
      <c r="H52" s="47"/>
      <c r="I52" s="1"/>
      <c r="J52" s="47"/>
      <c r="K52" s="1"/>
      <c r="L52" s="1"/>
      <c r="M52" s="13"/>
      <c r="N52" s="2"/>
      <c r="O52" s="2"/>
      <c r="P52" s="2"/>
      <c r="Q52" s="2"/>
    </row>
    <row r="53">
      <c r="A53" s="10"/>
      <c r="B53" s="56" t="s">
        <v>80</v>
      </c>
      <c r="C53" s="1"/>
      <c r="D53" s="1"/>
      <c r="E53" s="57" t="s">
        <v>100</v>
      </c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56" t="s">
        <v>82</v>
      </c>
      <c r="C54" s="1"/>
      <c r="D54" s="1"/>
      <c r="E54" s="57" t="s">
        <v>83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 thickBot="1">
      <c r="A55" s="10"/>
      <c r="B55" s="58" t="s">
        <v>84</v>
      </c>
      <c r="C55" s="31"/>
      <c r="D55" s="31"/>
      <c r="E55" s="29"/>
      <c r="F55" s="31"/>
      <c r="G55" s="31"/>
      <c r="H55" s="59"/>
      <c r="I55" s="31"/>
      <c r="J55" s="59"/>
      <c r="K55" s="31"/>
      <c r="L55" s="31"/>
      <c r="M55" s="13"/>
      <c r="N55" s="2"/>
      <c r="O55" s="2"/>
      <c r="P55" s="2"/>
      <c r="Q55" s="2"/>
    </row>
    <row r="56" thickTop="1">
      <c r="A56" s="10"/>
      <c r="B56" s="48">
        <v>6</v>
      </c>
      <c r="C56" s="49" t="s">
        <v>101</v>
      </c>
      <c r="D56" s="49"/>
      <c r="E56" s="49" t="s">
        <v>102</v>
      </c>
      <c r="F56" s="49" t="s">
        <v>7</v>
      </c>
      <c r="G56" s="50" t="s">
        <v>75</v>
      </c>
      <c r="H56" s="60">
        <v>1</v>
      </c>
      <c r="I56" s="61">
        <v>0</v>
      </c>
      <c r="J56" s="62">
        <f>ROUND(H56*I56,2)</f>
        <v>0</v>
      </c>
      <c r="K56" s="63">
        <v>0.20999999999999999</v>
      </c>
      <c r="L56" s="64">
        <f>ROUND(J56*1.21,2)</f>
        <v>0</v>
      </c>
      <c r="M56" s="13"/>
      <c r="N56" s="2"/>
      <c r="O56" s="2"/>
      <c r="P56" s="2"/>
      <c r="Q56" s="40">
        <f>IF(ISNUMBER(K56),IF(H56&gt;0,IF(I56&gt;0,J56,0),0),0)</f>
        <v>0</v>
      </c>
      <c r="R56" s="9">
        <f>IF(ISNUMBER(K56)=FALSE,J56,0)</f>
        <v>0</v>
      </c>
    </row>
    <row r="57">
      <c r="A57" s="10"/>
      <c r="B57" s="56" t="s">
        <v>76</v>
      </c>
      <c r="C57" s="1"/>
      <c r="D57" s="1"/>
      <c r="E57" s="57" t="s">
        <v>103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78</v>
      </c>
      <c r="C58" s="1"/>
      <c r="D58" s="1"/>
      <c r="E58" s="57" t="s">
        <v>79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80</v>
      </c>
      <c r="C59" s="1"/>
      <c r="D59" s="1"/>
      <c r="E59" s="57" t="s">
        <v>104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>
      <c r="A60" s="10"/>
      <c r="B60" s="56" t="s">
        <v>82</v>
      </c>
      <c r="C60" s="1"/>
      <c r="D60" s="1"/>
      <c r="E60" s="57" t="s">
        <v>83</v>
      </c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 thickBot="1">
      <c r="A61" s="10"/>
      <c r="B61" s="58" t="s">
        <v>84</v>
      </c>
      <c r="C61" s="31"/>
      <c r="D61" s="31"/>
      <c r="E61" s="29"/>
      <c r="F61" s="31"/>
      <c r="G61" s="31"/>
      <c r="H61" s="59"/>
      <c r="I61" s="31"/>
      <c r="J61" s="59"/>
      <c r="K61" s="31"/>
      <c r="L61" s="31"/>
      <c r="M61" s="13"/>
      <c r="N61" s="2"/>
      <c r="O61" s="2"/>
      <c r="P61" s="2"/>
      <c r="Q61" s="2"/>
    </row>
    <row r="62" thickTop="1">
      <c r="A62" s="10"/>
      <c r="B62" s="48">
        <v>7</v>
      </c>
      <c r="C62" s="49" t="s">
        <v>105</v>
      </c>
      <c r="D62" s="49"/>
      <c r="E62" s="49" t="s">
        <v>106</v>
      </c>
      <c r="F62" s="49" t="s">
        <v>7</v>
      </c>
      <c r="G62" s="50" t="s">
        <v>107</v>
      </c>
      <c r="H62" s="60">
        <v>1</v>
      </c>
      <c r="I62" s="61">
        <v>0</v>
      </c>
      <c r="J62" s="62">
        <f>ROUND(H62*I62,2)</f>
        <v>0</v>
      </c>
      <c r="K62" s="63">
        <v>0.20999999999999999</v>
      </c>
      <c r="L62" s="64">
        <f>ROUND(J62*1.21,2)</f>
        <v>0</v>
      </c>
      <c r="M62" s="13"/>
      <c r="N62" s="2"/>
      <c r="O62" s="2"/>
      <c r="P62" s="2"/>
      <c r="Q62" s="40">
        <f>IF(ISNUMBER(K62),IF(H62&gt;0,IF(I62&gt;0,J62,0),0),0)</f>
        <v>0</v>
      </c>
      <c r="R62" s="9">
        <f>IF(ISNUMBER(K62)=FALSE,J62,0)</f>
        <v>0</v>
      </c>
    </row>
    <row r="63">
      <c r="A63" s="10"/>
      <c r="B63" s="56" t="s">
        <v>76</v>
      </c>
      <c r="C63" s="1"/>
      <c r="D63" s="1"/>
      <c r="E63" s="57" t="s">
        <v>108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78</v>
      </c>
      <c r="C64" s="1"/>
      <c r="D64" s="1"/>
      <c r="E64" s="57" t="s">
        <v>79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80</v>
      </c>
      <c r="C65" s="1"/>
      <c r="D65" s="1"/>
      <c r="E65" s="57" t="s">
        <v>109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>
      <c r="A66" s="10"/>
      <c r="B66" s="56" t="s">
        <v>82</v>
      </c>
      <c r="C66" s="1"/>
      <c r="D66" s="1"/>
      <c r="E66" s="57" t="s">
        <v>83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 thickBot="1">
      <c r="A67" s="10"/>
      <c r="B67" s="58" t="s">
        <v>84</v>
      </c>
      <c r="C67" s="31"/>
      <c r="D67" s="31"/>
      <c r="E67" s="29"/>
      <c r="F67" s="31"/>
      <c r="G67" s="31"/>
      <c r="H67" s="59"/>
      <c r="I67" s="31"/>
      <c r="J67" s="59"/>
      <c r="K67" s="31"/>
      <c r="L67" s="31"/>
      <c r="M67" s="13"/>
      <c r="N67" s="2"/>
      <c r="O67" s="2"/>
      <c r="P67" s="2"/>
      <c r="Q67" s="2"/>
    </row>
    <row r="68" thickTop="1" thickBot="1" ht="25" customHeight="1">
      <c r="A68" s="10"/>
      <c r="B68" s="1"/>
      <c r="C68" s="65">
        <v>0</v>
      </c>
      <c r="D68" s="1"/>
      <c r="E68" s="65" t="s">
        <v>63</v>
      </c>
      <c r="F68" s="1"/>
      <c r="G68" s="66" t="s">
        <v>110</v>
      </c>
      <c r="H68" s="67">
        <f>J26+J32+J38+J44+J50+J56+J62</f>
        <v>0</v>
      </c>
      <c r="I68" s="66" t="s">
        <v>111</v>
      </c>
      <c r="J68" s="68">
        <f>(L68-H68)</f>
        <v>0</v>
      </c>
      <c r="K68" s="66" t="s">
        <v>112</v>
      </c>
      <c r="L68" s="69">
        <f>ROUND((J26+J32+J38+J44+J50+J56+J62)*1.21,2)</f>
        <v>0</v>
      </c>
      <c r="M68" s="13"/>
      <c r="N68" s="2"/>
      <c r="O68" s="2"/>
      <c r="P68" s="2"/>
      <c r="Q68" s="40">
        <f>0+Q26+Q32+Q38+Q44+Q50+Q56+Q62</f>
        <v>0</v>
      </c>
      <c r="R68" s="9">
        <f>0+R26+R32+R38+R44+R50+R56+R62</f>
        <v>0</v>
      </c>
      <c r="S68" s="70">
        <f>Q68*(1+J68)+R68</f>
        <v>0</v>
      </c>
    </row>
    <row r="69" thickTop="1" thickBot="1" ht="25" customHeight="1">
      <c r="A69" s="10"/>
      <c r="B69" s="71"/>
      <c r="C69" s="71"/>
      <c r="D69" s="71"/>
      <c r="E69" s="71"/>
      <c r="F69" s="71"/>
      <c r="G69" s="72" t="s">
        <v>113</v>
      </c>
      <c r="H69" s="73">
        <f>0+J26+J32+J38+J44+J50+J56+J62</f>
        <v>0</v>
      </c>
      <c r="I69" s="72" t="s">
        <v>114</v>
      </c>
      <c r="J69" s="74">
        <f>0+J68</f>
        <v>0</v>
      </c>
      <c r="K69" s="72" t="s">
        <v>115</v>
      </c>
      <c r="L69" s="75">
        <f>0+L68</f>
        <v>0</v>
      </c>
      <c r="M69" s="13"/>
      <c r="N69" s="2"/>
      <c r="O69" s="2"/>
      <c r="P69" s="2"/>
      <c r="Q69" s="2"/>
    </row>
    <row r="70">
      <c r="A70" s="14"/>
      <c r="B70" s="4"/>
      <c r="C70" s="4"/>
      <c r="D70" s="4"/>
      <c r="E70" s="4"/>
      <c r="F70" s="4"/>
      <c r="G70" s="4"/>
      <c r="H70" s="76"/>
      <c r="I70" s="4"/>
      <c r="J70" s="76"/>
      <c r="K70" s="4"/>
      <c r="L70" s="4"/>
      <c r="M70" s="15"/>
      <c r="N70" s="2"/>
      <c r="O70" s="2"/>
      <c r="P70" s="2"/>
      <c r="Q70" s="2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"/>
      <c r="O71" s="2"/>
      <c r="P71" s="2"/>
      <c r="Q71" s="2"/>
    </row>
  </sheetData>
  <mergeCells count="50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9:D39"/>
    <mergeCell ref="B40:D40"/>
    <mergeCell ref="B41:D41"/>
    <mergeCell ref="B42:D42"/>
    <mergeCell ref="B43:D43"/>
    <mergeCell ref="B45:D45"/>
    <mergeCell ref="B46:D46"/>
    <mergeCell ref="B47:D47"/>
    <mergeCell ref="B48:D48"/>
    <mergeCell ref="B49:D49"/>
    <mergeCell ref="B51:D51"/>
    <mergeCell ref="B52:D52"/>
    <mergeCell ref="B53:D53"/>
    <mergeCell ref="B54:D54"/>
    <mergeCell ref="B55:D55"/>
    <mergeCell ref="B57:D57"/>
    <mergeCell ref="B58:D58"/>
    <mergeCell ref="B59:D59"/>
    <mergeCell ref="B60:D60"/>
    <mergeCell ref="B61:D61"/>
    <mergeCell ref="B63:D63"/>
    <mergeCell ref="B64:D64"/>
    <mergeCell ref="B65:D65"/>
    <mergeCell ref="B66:D66"/>
    <mergeCell ref="B67:D67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 codeName="_____VI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0+(H42+H51+H72+H147+H174)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0+H43+H52+H73+H148+H175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600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ROUND(0+((H42+H51+H72+H147+H174)*1.21),2)</f>
        <v>0</v>
      </c>
      <c r="K11" s="1"/>
      <c r="L11" s="1"/>
      <c r="M11" s="13"/>
      <c r="N11" s="2"/>
      <c r="O11" s="2"/>
      <c r="P11" s="2"/>
      <c r="Q11" s="40">
        <f>IF(SUM(K20:K24)&gt;0,ROUND(SUM(S20:S24)/SUM(K20:K24)-1,8),0)</f>
        <v>0</v>
      </c>
      <c r="R11" s="9">
        <f>AVERAGE(J42,J51,J72,J147,J174)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1</v>
      </c>
      <c r="C20" s="1"/>
      <c r="D20" s="1"/>
      <c r="E20" s="44" t="s">
        <v>118</v>
      </c>
      <c r="F20" s="1"/>
      <c r="G20" s="1"/>
      <c r="H20" s="1"/>
      <c r="I20" s="1"/>
      <c r="J20" s="1"/>
      <c r="K20" s="45">
        <f>0+J30+J36</f>
        <v>0</v>
      </c>
      <c r="L20" s="45">
        <f>0+L42</f>
        <v>0</v>
      </c>
      <c r="M20" s="13"/>
      <c r="N20" s="2"/>
      <c r="O20" s="2"/>
      <c r="P20" s="2"/>
      <c r="Q20" s="2"/>
      <c r="S20" s="9">
        <f>S42</f>
        <v>0</v>
      </c>
    </row>
    <row r="21">
      <c r="A21" s="10"/>
      <c r="B21" s="43">
        <v>2</v>
      </c>
      <c r="C21" s="1"/>
      <c r="D21" s="1"/>
      <c r="E21" s="44" t="s">
        <v>222</v>
      </c>
      <c r="F21" s="1"/>
      <c r="G21" s="1"/>
      <c r="H21" s="1"/>
      <c r="I21" s="1"/>
      <c r="J21" s="1"/>
      <c r="K21" s="45">
        <f>0+J45</f>
        <v>0</v>
      </c>
      <c r="L21" s="45">
        <f>0+L51</f>
        <v>0</v>
      </c>
      <c r="M21" s="13"/>
      <c r="N21" s="2"/>
      <c r="O21" s="2"/>
      <c r="P21" s="2"/>
      <c r="Q21" s="2"/>
      <c r="S21" s="9">
        <f>S51</f>
        <v>0</v>
      </c>
    </row>
    <row r="22">
      <c r="A22" s="10"/>
      <c r="B22" s="43">
        <v>4</v>
      </c>
      <c r="C22" s="1"/>
      <c r="D22" s="1"/>
      <c r="E22" s="44" t="s">
        <v>223</v>
      </c>
      <c r="F22" s="1"/>
      <c r="G22" s="1"/>
      <c r="H22" s="1"/>
      <c r="I22" s="1"/>
      <c r="J22" s="1"/>
      <c r="K22" s="45">
        <f>0+J54+J60+J66</f>
        <v>0</v>
      </c>
      <c r="L22" s="45">
        <f>0+L72</f>
        <v>0</v>
      </c>
      <c r="M22" s="13"/>
      <c r="N22" s="2"/>
      <c r="O22" s="2"/>
      <c r="P22" s="2"/>
      <c r="Q22" s="2"/>
      <c r="S22" s="9">
        <f>S72</f>
        <v>0</v>
      </c>
    </row>
    <row r="23">
      <c r="A23" s="10"/>
      <c r="B23" s="43">
        <v>5</v>
      </c>
      <c r="C23" s="1"/>
      <c r="D23" s="1"/>
      <c r="E23" s="44" t="s">
        <v>224</v>
      </c>
      <c r="F23" s="1"/>
      <c r="G23" s="1"/>
      <c r="H23" s="1"/>
      <c r="I23" s="1"/>
      <c r="J23" s="1"/>
      <c r="K23" s="45">
        <f>0+J75+J81+J87+J93+J99+J105+J111+J117+J123+J129+J135+J141</f>
        <v>0</v>
      </c>
      <c r="L23" s="45">
        <f>0+L147</f>
        <v>0</v>
      </c>
      <c r="M23" s="13"/>
      <c r="N23" s="2"/>
      <c r="O23" s="2"/>
      <c r="P23" s="2"/>
      <c r="Q23" s="2"/>
      <c r="S23" s="9">
        <f>S147</f>
        <v>0</v>
      </c>
    </row>
    <row r="24">
      <c r="A24" s="10"/>
      <c r="B24" s="43">
        <v>9</v>
      </c>
      <c r="C24" s="1"/>
      <c r="D24" s="1"/>
      <c r="E24" s="44" t="s">
        <v>120</v>
      </c>
      <c r="F24" s="1"/>
      <c r="G24" s="1"/>
      <c r="H24" s="1"/>
      <c r="I24" s="1"/>
      <c r="J24" s="1"/>
      <c r="K24" s="45">
        <f>0+J150+J156+J162+J168</f>
        <v>0</v>
      </c>
      <c r="L24" s="45">
        <f>0+L174</f>
        <v>0</v>
      </c>
      <c r="M24" s="13"/>
      <c r="N24" s="2"/>
      <c r="O24" s="2"/>
      <c r="P24" s="2"/>
      <c r="Q24" s="2"/>
      <c r="S24" s="9">
        <f>S174</f>
        <v>0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5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10"/>
      <c r="B28" s="41" t="s">
        <v>65</v>
      </c>
      <c r="C28" s="41" t="s">
        <v>61</v>
      </c>
      <c r="D28" s="41" t="s">
        <v>66</v>
      </c>
      <c r="E28" s="41" t="s">
        <v>62</v>
      </c>
      <c r="F28" s="41" t="s">
        <v>67</v>
      </c>
      <c r="G28" s="42" t="s">
        <v>68</v>
      </c>
      <c r="H28" s="23" t="s">
        <v>69</v>
      </c>
      <c r="I28" s="23" t="s">
        <v>70</v>
      </c>
      <c r="J28" s="23" t="s">
        <v>17</v>
      </c>
      <c r="K28" s="42" t="s">
        <v>71</v>
      </c>
      <c r="L28" s="23" t="s">
        <v>18</v>
      </c>
      <c r="M28" s="78"/>
      <c r="N28" s="2"/>
      <c r="O28" s="2"/>
      <c r="P28" s="2"/>
      <c r="Q28" s="2"/>
    </row>
    <row r="29" ht="40" customHeight="1">
      <c r="A29" s="10"/>
      <c r="B29" s="46" t="s">
        <v>141</v>
      </c>
      <c r="C29" s="1"/>
      <c r="D29" s="1"/>
      <c r="E29" s="1"/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48">
        <v>1</v>
      </c>
      <c r="C30" s="49" t="s">
        <v>225</v>
      </c>
      <c r="D30" s="49" t="s">
        <v>123</v>
      </c>
      <c r="E30" s="49" t="s">
        <v>226</v>
      </c>
      <c r="F30" s="49" t="s">
        <v>7</v>
      </c>
      <c r="G30" s="50" t="s">
        <v>227</v>
      </c>
      <c r="H30" s="51">
        <v>238.19999999999999</v>
      </c>
      <c r="I30" s="52">
        <v>0</v>
      </c>
      <c r="J30" s="53">
        <f>ROUND(H30*I30,2)</f>
        <v>0</v>
      </c>
      <c r="K30" s="54">
        <v>0.20999999999999999</v>
      </c>
      <c r="L30" s="55">
        <f>ROUND(J30*1.21,2)</f>
        <v>0</v>
      </c>
      <c r="M30" s="13"/>
      <c r="N30" s="2"/>
      <c r="O30" s="2"/>
      <c r="P30" s="2"/>
      <c r="Q30" s="40">
        <f>IF(ISNUMBER(K30),IF(H30&gt;0,IF(I30&gt;0,J30,0),0),0)</f>
        <v>0</v>
      </c>
      <c r="R30" s="9">
        <f>IF(ISNUMBER(K30)=FALSE,J30,0)</f>
        <v>0</v>
      </c>
    </row>
    <row r="31">
      <c r="A31" s="10"/>
      <c r="B31" s="56" t="s">
        <v>76</v>
      </c>
      <c r="C31" s="1"/>
      <c r="D31" s="1"/>
      <c r="E31" s="57" t="s">
        <v>7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78</v>
      </c>
      <c r="C32" s="1"/>
      <c r="D32" s="1"/>
      <c r="E32" s="57" t="s">
        <v>601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80</v>
      </c>
      <c r="C33" s="1"/>
      <c r="D33" s="1"/>
      <c r="E33" s="57" t="s">
        <v>229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82</v>
      </c>
      <c r="C34" s="1"/>
      <c r="D34" s="1"/>
      <c r="E34" s="57" t="s">
        <v>83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 thickBot="1">
      <c r="A35" s="10"/>
      <c r="B35" s="58" t="s">
        <v>84</v>
      </c>
      <c r="C35" s="31"/>
      <c r="D35" s="31"/>
      <c r="E35" s="29"/>
      <c r="F35" s="31"/>
      <c r="G35" s="31"/>
      <c r="H35" s="59"/>
      <c r="I35" s="31"/>
      <c r="J35" s="59"/>
      <c r="K35" s="31"/>
      <c r="L35" s="31"/>
      <c r="M35" s="13"/>
      <c r="N35" s="2"/>
      <c r="O35" s="2"/>
      <c r="P35" s="2"/>
      <c r="Q35" s="2"/>
    </row>
    <row r="36" thickTop="1">
      <c r="A36" s="10"/>
      <c r="B36" s="48">
        <v>2</v>
      </c>
      <c r="C36" s="49" t="s">
        <v>225</v>
      </c>
      <c r="D36" s="49" t="s">
        <v>129</v>
      </c>
      <c r="E36" s="49" t="s">
        <v>226</v>
      </c>
      <c r="F36" s="49" t="s">
        <v>7</v>
      </c>
      <c r="G36" s="50" t="s">
        <v>227</v>
      </c>
      <c r="H36" s="60">
        <v>161.19999999999999</v>
      </c>
      <c r="I36" s="61">
        <v>0</v>
      </c>
      <c r="J36" s="62">
        <f>ROUND(H36*I36,2)</f>
        <v>0</v>
      </c>
      <c r="K36" s="63">
        <v>0.20999999999999999</v>
      </c>
      <c r="L36" s="64">
        <f>ROUND(J36*1.21,2)</f>
        <v>0</v>
      </c>
      <c r="M36" s="13"/>
      <c r="N36" s="2"/>
      <c r="O36" s="2"/>
      <c r="P36" s="2"/>
      <c r="Q36" s="40">
        <f>IF(ISNUMBER(K36),IF(H36&gt;0,IF(I36&gt;0,J36,0),0),0)</f>
        <v>0</v>
      </c>
      <c r="R36" s="9">
        <f>IF(ISNUMBER(K36)=FALSE,J36,0)</f>
        <v>0</v>
      </c>
    </row>
    <row r="37">
      <c r="A37" s="10"/>
      <c r="B37" s="56" t="s">
        <v>76</v>
      </c>
      <c r="C37" s="1"/>
      <c r="D37" s="1"/>
      <c r="E37" s="57" t="s">
        <v>230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78</v>
      </c>
      <c r="C38" s="1"/>
      <c r="D38" s="1"/>
      <c r="E38" s="57" t="s">
        <v>602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80</v>
      </c>
      <c r="C39" s="1"/>
      <c r="D39" s="1"/>
      <c r="E39" s="57" t="s">
        <v>229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82</v>
      </c>
      <c r="C40" s="1"/>
      <c r="D40" s="1"/>
      <c r="E40" s="57" t="s">
        <v>83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 thickBot="1">
      <c r="A41" s="10"/>
      <c r="B41" s="58" t="s">
        <v>84</v>
      </c>
      <c r="C41" s="31"/>
      <c r="D41" s="31"/>
      <c r="E41" s="29"/>
      <c r="F41" s="31"/>
      <c r="G41" s="31"/>
      <c r="H41" s="59"/>
      <c r="I41" s="31"/>
      <c r="J41" s="59"/>
      <c r="K41" s="31"/>
      <c r="L41" s="31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5">
        <v>1</v>
      </c>
      <c r="D42" s="1"/>
      <c r="E42" s="65" t="s">
        <v>118</v>
      </c>
      <c r="F42" s="1"/>
      <c r="G42" s="66" t="s">
        <v>110</v>
      </c>
      <c r="H42" s="67">
        <f>J30+J36</f>
        <v>0</v>
      </c>
      <c r="I42" s="66" t="s">
        <v>111</v>
      </c>
      <c r="J42" s="68">
        <f>(L42-H42)</f>
        <v>0</v>
      </c>
      <c r="K42" s="66" t="s">
        <v>112</v>
      </c>
      <c r="L42" s="69">
        <f>ROUND((J30+J36)*1.21,2)</f>
        <v>0</v>
      </c>
      <c r="M42" s="13"/>
      <c r="N42" s="2"/>
      <c r="O42" s="2"/>
      <c r="P42" s="2"/>
      <c r="Q42" s="40">
        <f>0+Q30+Q36</f>
        <v>0</v>
      </c>
      <c r="R42" s="9">
        <f>0+R30+R36</f>
        <v>0</v>
      </c>
      <c r="S42" s="70">
        <f>Q42*(1+J42)+R42</f>
        <v>0</v>
      </c>
    </row>
    <row r="43" thickTop="1" thickBot="1" ht="25" customHeight="1">
      <c r="A43" s="10"/>
      <c r="B43" s="71"/>
      <c r="C43" s="71"/>
      <c r="D43" s="71"/>
      <c r="E43" s="71"/>
      <c r="F43" s="71"/>
      <c r="G43" s="72" t="s">
        <v>113</v>
      </c>
      <c r="H43" s="73">
        <f>0+J30+J36</f>
        <v>0</v>
      </c>
      <c r="I43" s="72" t="s">
        <v>114</v>
      </c>
      <c r="J43" s="74">
        <f>0+J42</f>
        <v>0</v>
      </c>
      <c r="K43" s="72" t="s">
        <v>115</v>
      </c>
      <c r="L43" s="75">
        <f>0+L42</f>
        <v>0</v>
      </c>
      <c r="M43" s="13"/>
      <c r="N43" s="2"/>
      <c r="O43" s="2"/>
      <c r="P43" s="2"/>
      <c r="Q43" s="2"/>
    </row>
    <row r="44" ht="40" customHeight="1">
      <c r="A44" s="10"/>
      <c r="B44" s="79" t="s">
        <v>232</v>
      </c>
      <c r="C44" s="1"/>
      <c r="D44" s="1"/>
      <c r="E44" s="1"/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48">
        <v>3</v>
      </c>
      <c r="C45" s="49" t="s">
        <v>233</v>
      </c>
      <c r="D45" s="49"/>
      <c r="E45" s="49" t="s">
        <v>234</v>
      </c>
      <c r="F45" s="49" t="s">
        <v>7</v>
      </c>
      <c r="G45" s="50" t="s">
        <v>227</v>
      </c>
      <c r="H45" s="51">
        <v>161.19999999999999</v>
      </c>
      <c r="I45" s="52">
        <v>0</v>
      </c>
      <c r="J45" s="53">
        <f>ROUND(H45*I45,2)</f>
        <v>0</v>
      </c>
      <c r="K45" s="54">
        <v>0.20999999999999999</v>
      </c>
      <c r="L45" s="55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235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603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237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 thickBot="1" ht="25" customHeight="1">
      <c r="A51" s="10"/>
      <c r="B51" s="1"/>
      <c r="C51" s="65">
        <v>2</v>
      </c>
      <c r="D51" s="1"/>
      <c r="E51" s="65" t="s">
        <v>222</v>
      </c>
      <c r="F51" s="1"/>
      <c r="G51" s="66" t="s">
        <v>110</v>
      </c>
      <c r="H51" s="67">
        <f>0+J45</f>
        <v>0</v>
      </c>
      <c r="I51" s="66" t="s">
        <v>111</v>
      </c>
      <c r="J51" s="68">
        <f>(L51-H51)</f>
        <v>0</v>
      </c>
      <c r="K51" s="66" t="s">
        <v>112</v>
      </c>
      <c r="L51" s="69">
        <f>ROUND((0+J45)*1.21,2)</f>
        <v>0</v>
      </c>
      <c r="M51" s="13"/>
      <c r="N51" s="2"/>
      <c r="O51" s="2"/>
      <c r="P51" s="2"/>
      <c r="Q51" s="40">
        <f>0+Q45</f>
        <v>0</v>
      </c>
      <c r="R51" s="9">
        <f>0+R45</f>
        <v>0</v>
      </c>
      <c r="S51" s="70">
        <f>Q51*(1+J51)+R51</f>
        <v>0</v>
      </c>
    </row>
    <row r="52" thickTop="1" thickBot="1" ht="25" customHeight="1">
      <c r="A52" s="10"/>
      <c r="B52" s="71"/>
      <c r="C52" s="71"/>
      <c r="D52" s="71"/>
      <c r="E52" s="71"/>
      <c r="F52" s="71"/>
      <c r="G52" s="72" t="s">
        <v>113</v>
      </c>
      <c r="H52" s="73">
        <f>0+J45</f>
        <v>0</v>
      </c>
      <c r="I52" s="72" t="s">
        <v>114</v>
      </c>
      <c r="J52" s="74">
        <f>0+J51</f>
        <v>0</v>
      </c>
      <c r="K52" s="72" t="s">
        <v>115</v>
      </c>
      <c r="L52" s="75">
        <f>0+L51</f>
        <v>0</v>
      </c>
      <c r="M52" s="13"/>
      <c r="N52" s="2"/>
      <c r="O52" s="2"/>
      <c r="P52" s="2"/>
      <c r="Q52" s="2"/>
    </row>
    <row r="53" ht="40" customHeight="1">
      <c r="A53" s="10"/>
      <c r="B53" s="79" t="s">
        <v>238</v>
      </c>
      <c r="C53" s="1"/>
      <c r="D53" s="1"/>
      <c r="E53" s="1"/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48">
        <v>4</v>
      </c>
      <c r="C54" s="49" t="s">
        <v>239</v>
      </c>
      <c r="D54" s="49" t="s">
        <v>7</v>
      </c>
      <c r="E54" s="49" t="s">
        <v>240</v>
      </c>
      <c r="F54" s="49" t="s">
        <v>7</v>
      </c>
      <c r="G54" s="50" t="s">
        <v>144</v>
      </c>
      <c r="H54" s="51">
        <v>40.299999999999997</v>
      </c>
      <c r="I54" s="52">
        <v>0</v>
      </c>
      <c r="J54" s="53">
        <f>ROUND(H54*I54,2)</f>
        <v>0</v>
      </c>
      <c r="K54" s="54">
        <v>0.20999999999999999</v>
      </c>
      <c r="L54" s="55">
        <f>ROUND(J54*1.21,2)</f>
        <v>0</v>
      </c>
      <c r="M54" s="13"/>
      <c r="N54" s="2"/>
      <c r="O54" s="2"/>
      <c r="P54" s="2"/>
      <c r="Q54" s="40">
        <f>IF(ISNUMBER(K54),IF(H54&gt;0,IF(I54&gt;0,J54,0),0),0)</f>
        <v>0</v>
      </c>
      <c r="R54" s="9">
        <f>IF(ISNUMBER(K54)=FALSE,J54,0)</f>
        <v>0</v>
      </c>
    </row>
    <row r="55">
      <c r="A55" s="10"/>
      <c r="B55" s="56" t="s">
        <v>76</v>
      </c>
      <c r="C55" s="1"/>
      <c r="D55" s="1"/>
      <c r="E55" s="57" t="s">
        <v>241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78</v>
      </c>
      <c r="C56" s="1"/>
      <c r="D56" s="1"/>
      <c r="E56" s="57" t="s">
        <v>604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80</v>
      </c>
      <c r="C57" s="1"/>
      <c r="D57" s="1"/>
      <c r="E57" s="57" t="s">
        <v>243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82</v>
      </c>
      <c r="C58" s="1"/>
      <c r="D58" s="1"/>
      <c r="E58" s="57" t="s">
        <v>83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 thickBot="1">
      <c r="A59" s="10"/>
      <c r="B59" s="58" t="s">
        <v>84</v>
      </c>
      <c r="C59" s="31"/>
      <c r="D59" s="31"/>
      <c r="E59" s="29"/>
      <c r="F59" s="31"/>
      <c r="G59" s="31"/>
      <c r="H59" s="59"/>
      <c r="I59" s="31"/>
      <c r="J59" s="59"/>
      <c r="K59" s="31"/>
      <c r="L59" s="31"/>
      <c r="M59" s="13"/>
      <c r="N59" s="2"/>
      <c r="O59" s="2"/>
      <c r="P59" s="2"/>
      <c r="Q59" s="2"/>
    </row>
    <row r="60" thickTop="1">
      <c r="A60" s="10"/>
      <c r="B60" s="48">
        <v>5</v>
      </c>
      <c r="C60" s="49" t="s">
        <v>244</v>
      </c>
      <c r="D60" s="49"/>
      <c r="E60" s="49" t="s">
        <v>245</v>
      </c>
      <c r="F60" s="49" t="s">
        <v>7</v>
      </c>
      <c r="G60" s="50" t="s">
        <v>144</v>
      </c>
      <c r="H60" s="60">
        <v>16.120000000000001</v>
      </c>
      <c r="I60" s="61">
        <v>0</v>
      </c>
      <c r="J60" s="62">
        <f>ROUND(H60*I60,2)</f>
        <v>0</v>
      </c>
      <c r="K60" s="63">
        <v>0.20999999999999999</v>
      </c>
      <c r="L60" s="64">
        <f>ROUND(J60*1.21,2)</f>
        <v>0</v>
      </c>
      <c r="M60" s="13"/>
      <c r="N60" s="2"/>
      <c r="O60" s="2"/>
      <c r="P60" s="2"/>
      <c r="Q60" s="40">
        <f>IF(ISNUMBER(K60),IF(H60&gt;0,IF(I60&gt;0,J60,0),0),0)</f>
        <v>0</v>
      </c>
      <c r="R60" s="9">
        <f>IF(ISNUMBER(K60)=FALSE,J60,0)</f>
        <v>0</v>
      </c>
    </row>
    <row r="61">
      <c r="A61" s="10"/>
      <c r="B61" s="56" t="s">
        <v>76</v>
      </c>
      <c r="C61" s="1"/>
      <c r="D61" s="1"/>
      <c r="E61" s="57" t="s">
        <v>246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56" t="s">
        <v>78</v>
      </c>
      <c r="C62" s="1"/>
      <c r="D62" s="1"/>
      <c r="E62" s="57" t="s">
        <v>605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80</v>
      </c>
      <c r="C63" s="1"/>
      <c r="D63" s="1"/>
      <c r="E63" s="57" t="s">
        <v>243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82</v>
      </c>
      <c r="C64" s="1"/>
      <c r="D64" s="1"/>
      <c r="E64" s="57" t="s">
        <v>83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 thickBot="1">
      <c r="A65" s="10"/>
      <c r="B65" s="58" t="s">
        <v>84</v>
      </c>
      <c r="C65" s="31"/>
      <c r="D65" s="31"/>
      <c r="E65" s="29"/>
      <c r="F65" s="31"/>
      <c r="G65" s="31"/>
      <c r="H65" s="59"/>
      <c r="I65" s="31"/>
      <c r="J65" s="59"/>
      <c r="K65" s="31"/>
      <c r="L65" s="31"/>
      <c r="M65" s="13"/>
      <c r="N65" s="2"/>
      <c r="O65" s="2"/>
      <c r="P65" s="2"/>
      <c r="Q65" s="2"/>
    </row>
    <row r="66" thickTop="1">
      <c r="A66" s="10"/>
      <c r="B66" s="48">
        <v>6</v>
      </c>
      <c r="C66" s="49" t="s">
        <v>606</v>
      </c>
      <c r="D66" s="49"/>
      <c r="E66" s="49" t="s">
        <v>607</v>
      </c>
      <c r="F66" s="49" t="s">
        <v>7</v>
      </c>
      <c r="G66" s="50" t="s">
        <v>144</v>
      </c>
      <c r="H66" s="60">
        <v>13.949999999999999</v>
      </c>
      <c r="I66" s="61">
        <v>0</v>
      </c>
      <c r="J66" s="62">
        <f>ROUND(H66*I66,2)</f>
        <v>0</v>
      </c>
      <c r="K66" s="63">
        <v>0.20999999999999999</v>
      </c>
      <c r="L66" s="64">
        <f>ROUND(J66*1.21,2)</f>
        <v>0</v>
      </c>
      <c r="M66" s="13"/>
      <c r="N66" s="2"/>
      <c r="O66" s="2"/>
      <c r="P66" s="2"/>
      <c r="Q66" s="40">
        <f>IF(ISNUMBER(K66),IF(H66&gt;0,IF(I66&gt;0,J66,0),0),0)</f>
        <v>0</v>
      </c>
      <c r="R66" s="9">
        <f>IF(ISNUMBER(K66)=FALSE,J66,0)</f>
        <v>0</v>
      </c>
    </row>
    <row r="67">
      <c r="A67" s="10"/>
      <c r="B67" s="56" t="s">
        <v>76</v>
      </c>
      <c r="C67" s="1"/>
      <c r="D67" s="1"/>
      <c r="E67" s="57" t="s">
        <v>608</v>
      </c>
      <c r="F67" s="1"/>
      <c r="G67" s="1"/>
      <c r="H67" s="47"/>
      <c r="I67" s="1"/>
      <c r="J67" s="47"/>
      <c r="K67" s="1"/>
      <c r="L67" s="1"/>
      <c r="M67" s="13"/>
      <c r="N67" s="2"/>
      <c r="O67" s="2"/>
      <c r="P67" s="2"/>
      <c r="Q67" s="2"/>
    </row>
    <row r="68">
      <c r="A68" s="10"/>
      <c r="B68" s="56" t="s">
        <v>78</v>
      </c>
      <c r="C68" s="1"/>
      <c r="D68" s="1"/>
      <c r="E68" s="57" t="s">
        <v>609</v>
      </c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56" t="s">
        <v>80</v>
      </c>
      <c r="C69" s="1"/>
      <c r="D69" s="1"/>
      <c r="E69" s="57" t="s">
        <v>610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82</v>
      </c>
      <c r="C70" s="1"/>
      <c r="D70" s="1"/>
      <c r="E70" s="57" t="s">
        <v>83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 thickBot="1">
      <c r="A71" s="10"/>
      <c r="B71" s="58" t="s">
        <v>84</v>
      </c>
      <c r="C71" s="31"/>
      <c r="D71" s="31"/>
      <c r="E71" s="29"/>
      <c r="F71" s="31"/>
      <c r="G71" s="31"/>
      <c r="H71" s="59"/>
      <c r="I71" s="31"/>
      <c r="J71" s="59"/>
      <c r="K71" s="31"/>
      <c r="L71" s="31"/>
      <c r="M71" s="13"/>
      <c r="N71" s="2"/>
      <c r="O71" s="2"/>
      <c r="P71" s="2"/>
      <c r="Q71" s="2"/>
    </row>
    <row r="72" thickTop="1" thickBot="1" ht="25" customHeight="1">
      <c r="A72" s="10"/>
      <c r="B72" s="1"/>
      <c r="C72" s="65">
        <v>4</v>
      </c>
      <c r="D72" s="1"/>
      <c r="E72" s="65" t="s">
        <v>223</v>
      </c>
      <c r="F72" s="1"/>
      <c r="G72" s="66" t="s">
        <v>110</v>
      </c>
      <c r="H72" s="67">
        <f>J54+J60+J66</f>
        <v>0</v>
      </c>
      <c r="I72" s="66" t="s">
        <v>111</v>
      </c>
      <c r="J72" s="68">
        <f>(L72-H72)</f>
        <v>0</v>
      </c>
      <c r="K72" s="66" t="s">
        <v>112</v>
      </c>
      <c r="L72" s="69">
        <f>ROUND((J54+J60+J66)*1.21,2)</f>
        <v>0</v>
      </c>
      <c r="M72" s="13"/>
      <c r="N72" s="2"/>
      <c r="O72" s="2"/>
      <c r="P72" s="2"/>
      <c r="Q72" s="40">
        <f>0+Q54+Q60+Q66</f>
        <v>0</v>
      </c>
      <c r="R72" s="9">
        <f>0+R54+R60+R66</f>
        <v>0</v>
      </c>
      <c r="S72" s="70">
        <f>Q72*(1+J72)+R72</f>
        <v>0</v>
      </c>
    </row>
    <row r="73" thickTop="1" thickBot="1" ht="25" customHeight="1">
      <c r="A73" s="10"/>
      <c r="B73" s="71"/>
      <c r="C73" s="71"/>
      <c r="D73" s="71"/>
      <c r="E73" s="71"/>
      <c r="F73" s="71"/>
      <c r="G73" s="72" t="s">
        <v>113</v>
      </c>
      <c r="H73" s="73">
        <f>0+J54+J60+J66</f>
        <v>0</v>
      </c>
      <c r="I73" s="72" t="s">
        <v>114</v>
      </c>
      <c r="J73" s="74">
        <f>0+J72</f>
        <v>0</v>
      </c>
      <c r="K73" s="72" t="s">
        <v>115</v>
      </c>
      <c r="L73" s="75">
        <f>0+L72</f>
        <v>0</v>
      </c>
      <c r="M73" s="13"/>
      <c r="N73" s="2"/>
      <c r="O73" s="2"/>
      <c r="P73" s="2"/>
      <c r="Q73" s="2"/>
    </row>
    <row r="74" ht="40" customHeight="1">
      <c r="A74" s="10"/>
      <c r="B74" s="79" t="s">
        <v>248</v>
      </c>
      <c r="C74" s="1"/>
      <c r="D74" s="1"/>
      <c r="E74" s="1"/>
      <c r="F74" s="1"/>
      <c r="G74" s="1"/>
      <c r="H74" s="47"/>
      <c r="I74" s="1"/>
      <c r="J74" s="47"/>
      <c r="K74" s="1"/>
      <c r="L74" s="1"/>
      <c r="M74" s="13"/>
      <c r="N74" s="2"/>
      <c r="O74" s="2"/>
      <c r="P74" s="2"/>
      <c r="Q74" s="2"/>
    </row>
    <row r="75">
      <c r="A75" s="10"/>
      <c r="B75" s="48">
        <v>7</v>
      </c>
      <c r="C75" s="49" t="s">
        <v>249</v>
      </c>
      <c r="D75" s="49"/>
      <c r="E75" s="49" t="s">
        <v>250</v>
      </c>
      <c r="F75" s="49" t="s">
        <v>7</v>
      </c>
      <c r="G75" s="50" t="s">
        <v>227</v>
      </c>
      <c r="H75" s="51">
        <v>31</v>
      </c>
      <c r="I75" s="52">
        <v>0</v>
      </c>
      <c r="J75" s="53">
        <f>ROUND(H75*I75,2)</f>
        <v>0</v>
      </c>
      <c r="K75" s="54">
        <v>0.20999999999999999</v>
      </c>
      <c r="L75" s="55">
        <f>ROUND(J75*1.21,2)</f>
        <v>0</v>
      </c>
      <c r="M75" s="13"/>
      <c r="N75" s="2"/>
      <c r="O75" s="2"/>
      <c r="P75" s="2"/>
      <c r="Q75" s="40">
        <f>IF(ISNUMBER(K75),IF(H75&gt;0,IF(I75&gt;0,J75,0),0),0)</f>
        <v>0</v>
      </c>
      <c r="R75" s="9">
        <f>IF(ISNUMBER(K75)=FALSE,J75,0)</f>
        <v>0</v>
      </c>
    </row>
    <row r="76">
      <c r="A76" s="10"/>
      <c r="B76" s="56" t="s">
        <v>76</v>
      </c>
      <c r="C76" s="1"/>
      <c r="D76" s="1"/>
      <c r="E76" s="57" t="s">
        <v>251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78</v>
      </c>
      <c r="C77" s="1"/>
      <c r="D77" s="1"/>
      <c r="E77" s="57" t="s">
        <v>611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80</v>
      </c>
      <c r="C78" s="1"/>
      <c r="D78" s="1"/>
      <c r="E78" s="57" t="s">
        <v>253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>
      <c r="A79" s="10"/>
      <c r="B79" s="56" t="s">
        <v>82</v>
      </c>
      <c r="C79" s="1"/>
      <c r="D79" s="1"/>
      <c r="E79" s="57" t="s">
        <v>83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 thickBot="1">
      <c r="A80" s="10"/>
      <c r="B80" s="58" t="s">
        <v>84</v>
      </c>
      <c r="C80" s="31"/>
      <c r="D80" s="31"/>
      <c r="E80" s="29"/>
      <c r="F80" s="31"/>
      <c r="G80" s="31"/>
      <c r="H80" s="59"/>
      <c r="I80" s="31"/>
      <c r="J80" s="59"/>
      <c r="K80" s="31"/>
      <c r="L80" s="31"/>
      <c r="M80" s="13"/>
      <c r="N80" s="2"/>
      <c r="O80" s="2"/>
      <c r="P80" s="2"/>
      <c r="Q80" s="2"/>
    </row>
    <row r="81" thickTop="1">
      <c r="A81" s="10"/>
      <c r="B81" s="48">
        <v>8</v>
      </c>
      <c r="C81" s="49" t="s">
        <v>612</v>
      </c>
      <c r="D81" s="49"/>
      <c r="E81" s="49" t="s">
        <v>613</v>
      </c>
      <c r="F81" s="49" t="s">
        <v>7</v>
      </c>
      <c r="G81" s="50" t="s">
        <v>227</v>
      </c>
      <c r="H81" s="60">
        <v>120.90000000000001</v>
      </c>
      <c r="I81" s="61">
        <v>0</v>
      </c>
      <c r="J81" s="62">
        <f>ROUND(H81*I81,2)</f>
        <v>0</v>
      </c>
      <c r="K81" s="63">
        <v>0.20999999999999999</v>
      </c>
      <c r="L81" s="64">
        <f>ROUND(J81*1.21,2)</f>
        <v>0</v>
      </c>
      <c r="M81" s="13"/>
      <c r="N81" s="2"/>
      <c r="O81" s="2"/>
      <c r="P81" s="2"/>
      <c r="Q81" s="40">
        <f>IF(ISNUMBER(K81),IF(H81&gt;0,IF(I81&gt;0,J81,0),0),0)</f>
        <v>0</v>
      </c>
      <c r="R81" s="9">
        <f>IF(ISNUMBER(K81)=FALSE,J81,0)</f>
        <v>0</v>
      </c>
    </row>
    <row r="82">
      <c r="A82" s="10"/>
      <c r="B82" s="56" t="s">
        <v>76</v>
      </c>
      <c r="C82" s="1"/>
      <c r="D82" s="1"/>
      <c r="E82" s="57" t="s">
        <v>614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78</v>
      </c>
      <c r="C83" s="1"/>
      <c r="D83" s="1"/>
      <c r="E83" s="57" t="s">
        <v>615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80</v>
      </c>
      <c r="C84" s="1"/>
      <c r="D84" s="1"/>
      <c r="E84" s="57" t="s">
        <v>253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>
      <c r="A85" s="10"/>
      <c r="B85" s="56" t="s">
        <v>82</v>
      </c>
      <c r="C85" s="1"/>
      <c r="D85" s="1"/>
      <c r="E85" s="57" t="s">
        <v>83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 thickBot="1">
      <c r="A86" s="10"/>
      <c r="B86" s="58" t="s">
        <v>84</v>
      </c>
      <c r="C86" s="31"/>
      <c r="D86" s="31"/>
      <c r="E86" s="29"/>
      <c r="F86" s="31"/>
      <c r="G86" s="31"/>
      <c r="H86" s="59"/>
      <c r="I86" s="31"/>
      <c r="J86" s="59"/>
      <c r="K86" s="31"/>
      <c r="L86" s="31"/>
      <c r="M86" s="13"/>
      <c r="N86" s="2"/>
      <c r="O86" s="2"/>
      <c r="P86" s="2"/>
      <c r="Q86" s="2"/>
    </row>
    <row r="87" thickTop="1">
      <c r="A87" s="10"/>
      <c r="B87" s="48">
        <v>9</v>
      </c>
      <c r="C87" s="49" t="s">
        <v>254</v>
      </c>
      <c r="D87" s="49" t="s">
        <v>123</v>
      </c>
      <c r="E87" s="49" t="s">
        <v>255</v>
      </c>
      <c r="F87" s="49" t="s">
        <v>7</v>
      </c>
      <c r="G87" s="50" t="s">
        <v>227</v>
      </c>
      <c r="H87" s="60">
        <v>40.299999999999997</v>
      </c>
      <c r="I87" s="61">
        <v>0</v>
      </c>
      <c r="J87" s="62">
        <f>ROUND(H87*I87,2)</f>
        <v>0</v>
      </c>
      <c r="K87" s="63">
        <v>0.20999999999999999</v>
      </c>
      <c r="L87" s="64">
        <f>ROUND(J87*1.21,2)</f>
        <v>0</v>
      </c>
      <c r="M87" s="13"/>
      <c r="N87" s="2"/>
      <c r="O87" s="2"/>
      <c r="P87" s="2"/>
      <c r="Q87" s="40">
        <f>IF(ISNUMBER(K87),IF(H87&gt;0,IF(I87&gt;0,J87,0),0),0)</f>
        <v>0</v>
      </c>
      <c r="R87" s="9">
        <f>IF(ISNUMBER(K87)=FALSE,J87,0)</f>
        <v>0</v>
      </c>
    </row>
    <row r="88">
      <c r="A88" s="10"/>
      <c r="B88" s="56" t="s">
        <v>76</v>
      </c>
      <c r="C88" s="1"/>
      <c r="D88" s="1"/>
      <c r="E88" s="57" t="s">
        <v>256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78</v>
      </c>
      <c r="C89" s="1"/>
      <c r="D89" s="1"/>
      <c r="E89" s="57" t="s">
        <v>616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56" t="s">
        <v>80</v>
      </c>
      <c r="C90" s="1"/>
      <c r="D90" s="1"/>
      <c r="E90" s="57" t="s">
        <v>253</v>
      </c>
      <c r="F90" s="1"/>
      <c r="G90" s="1"/>
      <c r="H90" s="47"/>
      <c r="I90" s="1"/>
      <c r="J90" s="47"/>
      <c r="K90" s="1"/>
      <c r="L90" s="1"/>
      <c r="M90" s="13"/>
      <c r="N90" s="2"/>
      <c r="O90" s="2"/>
      <c r="P90" s="2"/>
      <c r="Q90" s="2"/>
    </row>
    <row r="91">
      <c r="A91" s="10"/>
      <c r="B91" s="56" t="s">
        <v>82</v>
      </c>
      <c r="C91" s="1"/>
      <c r="D91" s="1"/>
      <c r="E91" s="57" t="s">
        <v>83</v>
      </c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 thickBot="1">
      <c r="A92" s="10"/>
      <c r="B92" s="58" t="s">
        <v>84</v>
      </c>
      <c r="C92" s="31"/>
      <c r="D92" s="31"/>
      <c r="E92" s="29"/>
      <c r="F92" s="31"/>
      <c r="G92" s="31"/>
      <c r="H92" s="59"/>
      <c r="I92" s="31"/>
      <c r="J92" s="59"/>
      <c r="K92" s="31"/>
      <c r="L92" s="31"/>
      <c r="M92" s="13"/>
      <c r="N92" s="2"/>
      <c r="O92" s="2"/>
      <c r="P92" s="2"/>
      <c r="Q92" s="2"/>
    </row>
    <row r="93" thickTop="1">
      <c r="A93" s="10"/>
      <c r="B93" s="48">
        <v>10</v>
      </c>
      <c r="C93" s="49" t="s">
        <v>254</v>
      </c>
      <c r="D93" s="49" t="s">
        <v>129</v>
      </c>
      <c r="E93" s="49" t="s">
        <v>255</v>
      </c>
      <c r="F93" s="49" t="s">
        <v>7</v>
      </c>
      <c r="G93" s="50" t="s">
        <v>227</v>
      </c>
      <c r="H93" s="60">
        <v>161.19999999999999</v>
      </c>
      <c r="I93" s="61">
        <v>0</v>
      </c>
      <c r="J93" s="62">
        <f>ROUND(H93*I93,2)</f>
        <v>0</v>
      </c>
      <c r="K93" s="63">
        <v>0.20999999999999999</v>
      </c>
      <c r="L93" s="64">
        <f>ROUND(J93*1.21,2)</f>
        <v>0</v>
      </c>
      <c r="M93" s="13"/>
      <c r="N93" s="2"/>
      <c r="O93" s="2"/>
      <c r="P93" s="2"/>
      <c r="Q93" s="40">
        <f>IF(ISNUMBER(K93),IF(H93&gt;0,IF(I93&gt;0,J93,0),0),0)</f>
        <v>0</v>
      </c>
      <c r="R93" s="9">
        <f>IF(ISNUMBER(K93)=FALSE,J93,0)</f>
        <v>0</v>
      </c>
    </row>
    <row r="94">
      <c r="A94" s="10"/>
      <c r="B94" s="56" t="s">
        <v>76</v>
      </c>
      <c r="C94" s="1"/>
      <c r="D94" s="1"/>
      <c r="E94" s="57" t="s">
        <v>257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78</v>
      </c>
      <c r="C95" s="1"/>
      <c r="D95" s="1"/>
      <c r="E95" s="57" t="s">
        <v>603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>
      <c r="A96" s="10"/>
      <c r="B96" s="56" t="s">
        <v>80</v>
      </c>
      <c r="C96" s="1"/>
      <c r="D96" s="1"/>
      <c r="E96" s="57" t="s">
        <v>253</v>
      </c>
      <c r="F96" s="1"/>
      <c r="G96" s="1"/>
      <c r="H96" s="47"/>
      <c r="I96" s="1"/>
      <c r="J96" s="47"/>
      <c r="K96" s="1"/>
      <c r="L96" s="1"/>
      <c r="M96" s="13"/>
      <c r="N96" s="2"/>
      <c r="O96" s="2"/>
      <c r="P96" s="2"/>
      <c r="Q96" s="2"/>
    </row>
    <row r="97">
      <c r="A97" s="10"/>
      <c r="B97" s="56" t="s">
        <v>82</v>
      </c>
      <c r="C97" s="1"/>
      <c r="D97" s="1"/>
      <c r="E97" s="57" t="s">
        <v>83</v>
      </c>
      <c r="F97" s="1"/>
      <c r="G97" s="1"/>
      <c r="H97" s="47"/>
      <c r="I97" s="1"/>
      <c r="J97" s="47"/>
      <c r="K97" s="1"/>
      <c r="L97" s="1"/>
      <c r="M97" s="13"/>
      <c r="N97" s="2"/>
      <c r="O97" s="2"/>
      <c r="P97" s="2"/>
      <c r="Q97" s="2"/>
    </row>
    <row r="98" thickBot="1">
      <c r="A98" s="10"/>
      <c r="B98" s="58" t="s">
        <v>84</v>
      </c>
      <c r="C98" s="31"/>
      <c r="D98" s="31"/>
      <c r="E98" s="29"/>
      <c r="F98" s="31"/>
      <c r="G98" s="31"/>
      <c r="H98" s="59"/>
      <c r="I98" s="31"/>
      <c r="J98" s="59"/>
      <c r="K98" s="31"/>
      <c r="L98" s="31"/>
      <c r="M98" s="13"/>
      <c r="N98" s="2"/>
      <c r="O98" s="2"/>
      <c r="P98" s="2"/>
      <c r="Q98" s="2"/>
    </row>
    <row r="99" thickTop="1">
      <c r="A99" s="10"/>
      <c r="B99" s="48">
        <v>11</v>
      </c>
      <c r="C99" s="49" t="s">
        <v>259</v>
      </c>
      <c r="D99" s="49"/>
      <c r="E99" s="49" t="s">
        <v>260</v>
      </c>
      <c r="F99" s="49" t="s">
        <v>7</v>
      </c>
      <c r="G99" s="50" t="s">
        <v>227</v>
      </c>
      <c r="H99" s="60">
        <v>114.2</v>
      </c>
      <c r="I99" s="61">
        <v>0</v>
      </c>
      <c r="J99" s="62">
        <f>ROUND(H99*I99,2)</f>
        <v>0</v>
      </c>
      <c r="K99" s="63">
        <v>0.20999999999999999</v>
      </c>
      <c r="L99" s="64">
        <f>ROUND(J99*1.21,2)</f>
        <v>0</v>
      </c>
      <c r="M99" s="13"/>
      <c r="N99" s="2"/>
      <c r="O99" s="2"/>
      <c r="P99" s="2"/>
      <c r="Q99" s="40">
        <f>IF(ISNUMBER(K99),IF(H99&gt;0,IF(I99&gt;0,J99,0),0),0)</f>
        <v>0</v>
      </c>
      <c r="R99" s="9">
        <f>IF(ISNUMBER(K99)=FALSE,J99,0)</f>
        <v>0</v>
      </c>
    </row>
    <row r="100">
      <c r="A100" s="10"/>
      <c r="B100" s="56" t="s">
        <v>76</v>
      </c>
      <c r="C100" s="1"/>
      <c r="D100" s="1"/>
      <c r="E100" s="57" t="s">
        <v>261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78</v>
      </c>
      <c r="C101" s="1"/>
      <c r="D101" s="1"/>
      <c r="E101" s="57" t="s">
        <v>617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>
      <c r="A102" s="10"/>
      <c r="B102" s="56" t="s">
        <v>80</v>
      </c>
      <c r="C102" s="1"/>
      <c r="D102" s="1"/>
      <c r="E102" s="57" t="s">
        <v>263</v>
      </c>
      <c r="F102" s="1"/>
      <c r="G102" s="1"/>
      <c r="H102" s="47"/>
      <c r="I102" s="1"/>
      <c r="J102" s="47"/>
      <c r="K102" s="1"/>
      <c r="L102" s="1"/>
      <c r="M102" s="13"/>
      <c r="N102" s="2"/>
      <c r="O102" s="2"/>
      <c r="P102" s="2"/>
      <c r="Q102" s="2"/>
    </row>
    <row r="103">
      <c r="A103" s="10"/>
      <c r="B103" s="56" t="s">
        <v>82</v>
      </c>
      <c r="C103" s="1"/>
      <c r="D103" s="1"/>
      <c r="E103" s="57" t="s">
        <v>83</v>
      </c>
      <c r="F103" s="1"/>
      <c r="G103" s="1"/>
      <c r="H103" s="47"/>
      <c r="I103" s="1"/>
      <c r="J103" s="47"/>
      <c r="K103" s="1"/>
      <c r="L103" s="1"/>
      <c r="M103" s="13"/>
      <c r="N103" s="2"/>
      <c r="O103" s="2"/>
      <c r="P103" s="2"/>
      <c r="Q103" s="2"/>
    </row>
    <row r="104" thickBot="1">
      <c r="A104" s="10"/>
      <c r="B104" s="58" t="s">
        <v>84</v>
      </c>
      <c r="C104" s="31"/>
      <c r="D104" s="31"/>
      <c r="E104" s="29"/>
      <c r="F104" s="31"/>
      <c r="G104" s="31"/>
      <c r="H104" s="59"/>
      <c r="I104" s="31"/>
      <c r="J104" s="59"/>
      <c r="K104" s="31"/>
      <c r="L104" s="31"/>
      <c r="M104" s="13"/>
      <c r="N104" s="2"/>
      <c r="O104" s="2"/>
      <c r="P104" s="2"/>
      <c r="Q104" s="2"/>
    </row>
    <row r="105" thickTop="1">
      <c r="A105" s="10"/>
      <c r="B105" s="48">
        <v>12</v>
      </c>
      <c r="C105" s="49" t="s">
        <v>264</v>
      </c>
      <c r="D105" s="49"/>
      <c r="E105" s="49" t="s">
        <v>265</v>
      </c>
      <c r="F105" s="49" t="s">
        <v>7</v>
      </c>
      <c r="G105" s="50" t="s">
        <v>227</v>
      </c>
      <c r="H105" s="60">
        <v>1019.6</v>
      </c>
      <c r="I105" s="61">
        <v>0</v>
      </c>
      <c r="J105" s="62">
        <f>ROUND(H105*I105,2)</f>
        <v>0</v>
      </c>
      <c r="K105" s="63">
        <v>0.20999999999999999</v>
      </c>
      <c r="L105" s="64">
        <f>ROUND(J105*1.21,2)</f>
        <v>0</v>
      </c>
      <c r="M105" s="13"/>
      <c r="N105" s="2"/>
      <c r="O105" s="2"/>
      <c r="P105" s="2"/>
      <c r="Q105" s="40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6" t="s">
        <v>76</v>
      </c>
      <c r="C106" s="1"/>
      <c r="D106" s="1"/>
      <c r="E106" s="57" t="s">
        <v>266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78</v>
      </c>
      <c r="C107" s="1"/>
      <c r="D107" s="1"/>
      <c r="E107" s="57" t="s">
        <v>618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80</v>
      </c>
      <c r="C108" s="1"/>
      <c r="D108" s="1"/>
      <c r="E108" s="57" t="s">
        <v>263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>
      <c r="A109" s="10"/>
      <c r="B109" s="56" t="s">
        <v>82</v>
      </c>
      <c r="C109" s="1"/>
      <c r="D109" s="1"/>
      <c r="E109" s="57" t="s">
        <v>83</v>
      </c>
      <c r="F109" s="1"/>
      <c r="G109" s="1"/>
      <c r="H109" s="47"/>
      <c r="I109" s="1"/>
      <c r="J109" s="47"/>
      <c r="K109" s="1"/>
      <c r="L109" s="1"/>
      <c r="M109" s="13"/>
      <c r="N109" s="2"/>
      <c r="O109" s="2"/>
      <c r="P109" s="2"/>
      <c r="Q109" s="2"/>
    </row>
    <row r="110" thickBot="1">
      <c r="A110" s="10"/>
      <c r="B110" s="58" t="s">
        <v>84</v>
      </c>
      <c r="C110" s="31"/>
      <c r="D110" s="31"/>
      <c r="E110" s="29"/>
      <c r="F110" s="31"/>
      <c r="G110" s="31"/>
      <c r="H110" s="59"/>
      <c r="I110" s="31"/>
      <c r="J110" s="59"/>
      <c r="K110" s="31"/>
      <c r="L110" s="31"/>
      <c r="M110" s="13"/>
      <c r="N110" s="2"/>
      <c r="O110" s="2"/>
      <c r="P110" s="2"/>
      <c r="Q110" s="2"/>
    </row>
    <row r="111" thickTop="1">
      <c r="A111" s="10"/>
      <c r="B111" s="48">
        <v>13</v>
      </c>
      <c r="C111" s="49" t="s">
        <v>268</v>
      </c>
      <c r="D111" s="49"/>
      <c r="E111" s="49" t="s">
        <v>269</v>
      </c>
      <c r="F111" s="49" t="s">
        <v>7</v>
      </c>
      <c r="G111" s="50" t="s">
        <v>227</v>
      </c>
      <c r="H111" s="60">
        <v>117.3</v>
      </c>
      <c r="I111" s="61">
        <v>0</v>
      </c>
      <c r="J111" s="62">
        <f>ROUND(H111*I111,2)</f>
        <v>0</v>
      </c>
      <c r="K111" s="63">
        <v>0.20999999999999999</v>
      </c>
      <c r="L111" s="64">
        <f>ROUND(J111*1.21,2)</f>
        <v>0</v>
      </c>
      <c r="M111" s="13"/>
      <c r="N111" s="2"/>
      <c r="O111" s="2"/>
      <c r="P111" s="2"/>
      <c r="Q111" s="40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6" t="s">
        <v>76</v>
      </c>
      <c r="C112" s="1"/>
      <c r="D112" s="1"/>
      <c r="E112" s="57" t="s">
        <v>270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78</v>
      </c>
      <c r="C113" s="1"/>
      <c r="D113" s="1"/>
      <c r="E113" s="57" t="s">
        <v>619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80</v>
      </c>
      <c r="C114" s="1"/>
      <c r="D114" s="1"/>
      <c r="E114" s="57" t="s">
        <v>271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>
      <c r="A115" s="10"/>
      <c r="B115" s="56" t="s">
        <v>82</v>
      </c>
      <c r="C115" s="1"/>
      <c r="D115" s="1"/>
      <c r="E115" s="57" t="s">
        <v>83</v>
      </c>
      <c r="F115" s="1"/>
      <c r="G115" s="1"/>
      <c r="H115" s="47"/>
      <c r="I115" s="1"/>
      <c r="J115" s="47"/>
      <c r="K115" s="1"/>
      <c r="L115" s="1"/>
      <c r="M115" s="13"/>
      <c r="N115" s="2"/>
      <c r="O115" s="2"/>
      <c r="P115" s="2"/>
      <c r="Q115" s="2"/>
    </row>
    <row r="116" thickBot="1">
      <c r="A116" s="10"/>
      <c r="B116" s="58" t="s">
        <v>84</v>
      </c>
      <c r="C116" s="31"/>
      <c r="D116" s="31"/>
      <c r="E116" s="29"/>
      <c r="F116" s="31"/>
      <c r="G116" s="31"/>
      <c r="H116" s="59"/>
      <c r="I116" s="31"/>
      <c r="J116" s="59"/>
      <c r="K116" s="31"/>
      <c r="L116" s="31"/>
      <c r="M116" s="13"/>
      <c r="N116" s="2"/>
      <c r="O116" s="2"/>
      <c r="P116" s="2"/>
      <c r="Q116" s="2"/>
    </row>
    <row r="117" thickTop="1">
      <c r="A117" s="10"/>
      <c r="B117" s="48">
        <v>14</v>
      </c>
      <c r="C117" s="49" t="s">
        <v>272</v>
      </c>
      <c r="D117" s="49"/>
      <c r="E117" s="49" t="s">
        <v>273</v>
      </c>
      <c r="F117" s="49" t="s">
        <v>7</v>
      </c>
      <c r="G117" s="50" t="s">
        <v>227</v>
      </c>
      <c r="H117" s="60">
        <v>114.2</v>
      </c>
      <c r="I117" s="61">
        <v>0</v>
      </c>
      <c r="J117" s="62">
        <f>ROUND(H117*I117,2)</f>
        <v>0</v>
      </c>
      <c r="K117" s="63">
        <v>0.20999999999999999</v>
      </c>
      <c r="L117" s="64">
        <f>ROUND(J117*1.21,2)</f>
        <v>0</v>
      </c>
      <c r="M117" s="13"/>
      <c r="N117" s="2"/>
      <c r="O117" s="2"/>
      <c r="P117" s="2"/>
      <c r="Q117" s="40">
        <f>IF(ISNUMBER(K117),IF(H117&gt;0,IF(I117&gt;0,J117,0),0),0)</f>
        <v>0</v>
      </c>
      <c r="R117" s="9">
        <f>IF(ISNUMBER(K117)=FALSE,J117,0)</f>
        <v>0</v>
      </c>
    </row>
    <row r="118">
      <c r="A118" s="10"/>
      <c r="B118" s="56" t="s">
        <v>76</v>
      </c>
      <c r="C118" s="1"/>
      <c r="D118" s="1"/>
      <c r="E118" s="57" t="s">
        <v>274</v>
      </c>
      <c r="F118" s="1"/>
      <c r="G118" s="1"/>
      <c r="H118" s="47"/>
      <c r="I118" s="1"/>
      <c r="J118" s="47"/>
      <c r="K118" s="1"/>
      <c r="L118" s="1"/>
      <c r="M118" s="13"/>
      <c r="N118" s="2"/>
      <c r="O118" s="2"/>
      <c r="P118" s="2"/>
      <c r="Q118" s="2"/>
    </row>
    <row r="119">
      <c r="A119" s="10"/>
      <c r="B119" s="56" t="s">
        <v>78</v>
      </c>
      <c r="C119" s="1"/>
      <c r="D119" s="1"/>
      <c r="E119" s="57" t="s">
        <v>617</v>
      </c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56" t="s">
        <v>80</v>
      </c>
      <c r="C120" s="1"/>
      <c r="D120" s="1"/>
      <c r="E120" s="57" t="s">
        <v>271</v>
      </c>
      <c r="F120" s="1"/>
      <c r="G120" s="1"/>
      <c r="H120" s="47"/>
      <c r="I120" s="1"/>
      <c r="J120" s="47"/>
      <c r="K120" s="1"/>
      <c r="L120" s="1"/>
      <c r="M120" s="13"/>
      <c r="N120" s="2"/>
      <c r="O120" s="2"/>
      <c r="P120" s="2"/>
      <c r="Q120" s="2"/>
    </row>
    <row r="121">
      <c r="A121" s="10"/>
      <c r="B121" s="56" t="s">
        <v>82</v>
      </c>
      <c r="C121" s="1"/>
      <c r="D121" s="1"/>
      <c r="E121" s="57" t="s">
        <v>83</v>
      </c>
      <c r="F121" s="1"/>
      <c r="G121" s="1"/>
      <c r="H121" s="47"/>
      <c r="I121" s="1"/>
      <c r="J121" s="47"/>
      <c r="K121" s="1"/>
      <c r="L121" s="1"/>
      <c r="M121" s="13"/>
      <c r="N121" s="2"/>
      <c r="O121" s="2"/>
      <c r="P121" s="2"/>
      <c r="Q121" s="2"/>
    </row>
    <row r="122" thickBot="1">
      <c r="A122" s="10"/>
      <c r="B122" s="58" t="s">
        <v>84</v>
      </c>
      <c r="C122" s="31"/>
      <c r="D122" s="31"/>
      <c r="E122" s="29"/>
      <c r="F122" s="31"/>
      <c r="G122" s="31"/>
      <c r="H122" s="59"/>
      <c r="I122" s="31"/>
      <c r="J122" s="59"/>
      <c r="K122" s="31"/>
      <c r="L122" s="31"/>
      <c r="M122" s="13"/>
      <c r="N122" s="2"/>
      <c r="O122" s="2"/>
      <c r="P122" s="2"/>
      <c r="Q122" s="2"/>
    </row>
    <row r="123" thickTop="1">
      <c r="A123" s="10"/>
      <c r="B123" s="48">
        <v>15</v>
      </c>
      <c r="C123" s="49" t="s">
        <v>276</v>
      </c>
      <c r="D123" s="49"/>
      <c r="E123" s="49" t="s">
        <v>277</v>
      </c>
      <c r="F123" s="49" t="s">
        <v>7</v>
      </c>
      <c r="G123" s="50" t="s">
        <v>227</v>
      </c>
      <c r="H123" s="60">
        <v>763</v>
      </c>
      <c r="I123" s="61">
        <v>0</v>
      </c>
      <c r="J123" s="62">
        <f>ROUND(H123*I123,2)</f>
        <v>0</v>
      </c>
      <c r="K123" s="63">
        <v>0.20999999999999999</v>
      </c>
      <c r="L123" s="64">
        <f>ROUND(J123*1.21,2)</f>
        <v>0</v>
      </c>
      <c r="M123" s="13"/>
      <c r="N123" s="2"/>
      <c r="O123" s="2"/>
      <c r="P123" s="2"/>
      <c r="Q123" s="40">
        <f>IF(ISNUMBER(K123),IF(H123&gt;0,IF(I123&gt;0,J123,0),0),0)</f>
        <v>0</v>
      </c>
      <c r="R123" s="9">
        <f>IF(ISNUMBER(K123)=FALSE,J123,0)</f>
        <v>0</v>
      </c>
    </row>
    <row r="124">
      <c r="A124" s="10"/>
      <c r="B124" s="56" t="s">
        <v>76</v>
      </c>
      <c r="C124" s="1"/>
      <c r="D124" s="1"/>
      <c r="E124" s="57" t="s">
        <v>278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>
      <c r="A125" s="10"/>
      <c r="B125" s="56" t="s">
        <v>78</v>
      </c>
      <c r="C125" s="1"/>
      <c r="D125" s="1"/>
      <c r="E125" s="57" t="s">
        <v>620</v>
      </c>
      <c r="F125" s="1"/>
      <c r="G125" s="1"/>
      <c r="H125" s="47"/>
      <c r="I125" s="1"/>
      <c r="J125" s="47"/>
      <c r="K125" s="1"/>
      <c r="L125" s="1"/>
      <c r="M125" s="13"/>
      <c r="N125" s="2"/>
      <c r="O125" s="2"/>
      <c r="P125" s="2"/>
      <c r="Q125" s="2"/>
    </row>
    <row r="126">
      <c r="A126" s="10"/>
      <c r="B126" s="56" t="s">
        <v>80</v>
      </c>
      <c r="C126" s="1"/>
      <c r="D126" s="1"/>
      <c r="E126" s="57" t="s">
        <v>271</v>
      </c>
      <c r="F126" s="1"/>
      <c r="G126" s="1"/>
      <c r="H126" s="47"/>
      <c r="I126" s="1"/>
      <c r="J126" s="47"/>
      <c r="K126" s="1"/>
      <c r="L126" s="1"/>
      <c r="M126" s="13"/>
      <c r="N126" s="2"/>
      <c r="O126" s="2"/>
      <c r="P126" s="2"/>
      <c r="Q126" s="2"/>
    </row>
    <row r="127">
      <c r="A127" s="10"/>
      <c r="B127" s="56" t="s">
        <v>82</v>
      </c>
      <c r="C127" s="1"/>
      <c r="D127" s="1"/>
      <c r="E127" s="57" t="s">
        <v>83</v>
      </c>
      <c r="F127" s="1"/>
      <c r="G127" s="1"/>
      <c r="H127" s="47"/>
      <c r="I127" s="1"/>
      <c r="J127" s="47"/>
      <c r="K127" s="1"/>
      <c r="L127" s="1"/>
      <c r="M127" s="13"/>
      <c r="N127" s="2"/>
      <c r="O127" s="2"/>
      <c r="P127" s="2"/>
      <c r="Q127" s="2"/>
    </row>
    <row r="128" thickBot="1">
      <c r="A128" s="10"/>
      <c r="B128" s="58" t="s">
        <v>84</v>
      </c>
      <c r="C128" s="31"/>
      <c r="D128" s="31"/>
      <c r="E128" s="29"/>
      <c r="F128" s="31"/>
      <c r="G128" s="31"/>
      <c r="H128" s="59"/>
      <c r="I128" s="31"/>
      <c r="J128" s="59"/>
      <c r="K128" s="31"/>
      <c r="L128" s="31"/>
      <c r="M128" s="13"/>
      <c r="N128" s="2"/>
      <c r="O128" s="2"/>
      <c r="P128" s="2"/>
      <c r="Q128" s="2"/>
    </row>
    <row r="129" thickTop="1">
      <c r="A129" s="10"/>
      <c r="B129" s="48">
        <v>16</v>
      </c>
      <c r="C129" s="49" t="s">
        <v>399</v>
      </c>
      <c r="D129" s="49"/>
      <c r="E129" s="49" t="s">
        <v>400</v>
      </c>
      <c r="F129" s="49" t="s">
        <v>7</v>
      </c>
      <c r="G129" s="50" t="s">
        <v>144</v>
      </c>
      <c r="H129" s="60">
        <v>5.2000000000000002</v>
      </c>
      <c r="I129" s="61">
        <v>0</v>
      </c>
      <c r="J129" s="62">
        <f>ROUND(H129*I129,2)</f>
        <v>0</v>
      </c>
      <c r="K129" s="63">
        <v>0.20999999999999999</v>
      </c>
      <c r="L129" s="64">
        <f>ROUND(J129*1.21,2)</f>
        <v>0</v>
      </c>
      <c r="M129" s="13"/>
      <c r="N129" s="2"/>
      <c r="O129" s="2"/>
      <c r="P129" s="2"/>
      <c r="Q129" s="40">
        <f>IF(ISNUMBER(K129),IF(H129&gt;0,IF(I129&gt;0,J129,0),0),0)</f>
        <v>0</v>
      </c>
      <c r="R129" s="9">
        <f>IF(ISNUMBER(K129)=FALSE,J129,0)</f>
        <v>0</v>
      </c>
    </row>
    <row r="130">
      <c r="A130" s="10"/>
      <c r="B130" s="56" t="s">
        <v>76</v>
      </c>
      <c r="C130" s="1"/>
      <c r="D130" s="1"/>
      <c r="E130" s="57" t="s">
        <v>401</v>
      </c>
      <c r="F130" s="1"/>
      <c r="G130" s="1"/>
      <c r="H130" s="47"/>
      <c r="I130" s="1"/>
      <c r="J130" s="47"/>
      <c r="K130" s="1"/>
      <c r="L130" s="1"/>
      <c r="M130" s="13"/>
      <c r="N130" s="2"/>
      <c r="O130" s="2"/>
      <c r="P130" s="2"/>
      <c r="Q130" s="2"/>
    </row>
    <row r="131">
      <c r="A131" s="10"/>
      <c r="B131" s="56" t="s">
        <v>78</v>
      </c>
      <c r="C131" s="1"/>
      <c r="D131" s="1"/>
      <c r="E131" s="57" t="s">
        <v>621</v>
      </c>
      <c r="F131" s="1"/>
      <c r="G131" s="1"/>
      <c r="H131" s="47"/>
      <c r="I131" s="1"/>
      <c r="J131" s="47"/>
      <c r="K131" s="1"/>
      <c r="L131" s="1"/>
      <c r="M131" s="13"/>
      <c r="N131" s="2"/>
      <c r="O131" s="2"/>
      <c r="P131" s="2"/>
      <c r="Q131" s="2"/>
    </row>
    <row r="132">
      <c r="A132" s="10"/>
      <c r="B132" s="56" t="s">
        <v>80</v>
      </c>
      <c r="C132" s="1"/>
      <c r="D132" s="1"/>
      <c r="E132" s="57" t="s">
        <v>284</v>
      </c>
      <c r="F132" s="1"/>
      <c r="G132" s="1"/>
      <c r="H132" s="47"/>
      <c r="I132" s="1"/>
      <c r="J132" s="47"/>
      <c r="K132" s="1"/>
      <c r="L132" s="1"/>
      <c r="M132" s="13"/>
      <c r="N132" s="2"/>
      <c r="O132" s="2"/>
      <c r="P132" s="2"/>
      <c r="Q132" s="2"/>
    </row>
    <row r="133">
      <c r="A133" s="10"/>
      <c r="B133" s="56" t="s">
        <v>82</v>
      </c>
      <c r="C133" s="1"/>
      <c r="D133" s="1"/>
      <c r="E133" s="57" t="s">
        <v>83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 thickBot="1">
      <c r="A134" s="10"/>
      <c r="B134" s="58" t="s">
        <v>84</v>
      </c>
      <c r="C134" s="31"/>
      <c r="D134" s="31"/>
      <c r="E134" s="29"/>
      <c r="F134" s="31"/>
      <c r="G134" s="31"/>
      <c r="H134" s="59"/>
      <c r="I134" s="31"/>
      <c r="J134" s="59"/>
      <c r="K134" s="31"/>
      <c r="L134" s="31"/>
      <c r="M134" s="13"/>
      <c r="N134" s="2"/>
      <c r="O134" s="2"/>
      <c r="P134" s="2"/>
      <c r="Q134" s="2"/>
    </row>
    <row r="135" thickTop="1">
      <c r="A135" s="10"/>
      <c r="B135" s="48">
        <v>17</v>
      </c>
      <c r="C135" s="49" t="s">
        <v>622</v>
      </c>
      <c r="D135" s="49"/>
      <c r="E135" s="49" t="s">
        <v>623</v>
      </c>
      <c r="F135" s="49" t="s">
        <v>7</v>
      </c>
      <c r="G135" s="50" t="s">
        <v>227</v>
      </c>
      <c r="H135" s="60">
        <v>93</v>
      </c>
      <c r="I135" s="61">
        <v>0</v>
      </c>
      <c r="J135" s="62">
        <f>ROUND(H135*I135,2)</f>
        <v>0</v>
      </c>
      <c r="K135" s="63">
        <v>0.20999999999999999</v>
      </c>
      <c r="L135" s="64">
        <f>ROUND(J135*1.21,2)</f>
        <v>0</v>
      </c>
      <c r="M135" s="13"/>
      <c r="N135" s="2"/>
      <c r="O135" s="2"/>
      <c r="P135" s="2"/>
      <c r="Q135" s="40">
        <f>IF(ISNUMBER(K135),IF(H135&gt;0,IF(I135&gt;0,J135,0),0),0)</f>
        <v>0</v>
      </c>
      <c r="R135" s="9">
        <f>IF(ISNUMBER(K135)=FALSE,J135,0)</f>
        <v>0</v>
      </c>
    </row>
    <row r="136">
      <c r="A136" s="10"/>
      <c r="B136" s="56" t="s">
        <v>76</v>
      </c>
      <c r="C136" s="1"/>
      <c r="D136" s="1"/>
      <c r="E136" s="57" t="s">
        <v>624</v>
      </c>
      <c r="F136" s="1"/>
      <c r="G136" s="1"/>
      <c r="H136" s="47"/>
      <c r="I136" s="1"/>
      <c r="J136" s="47"/>
      <c r="K136" s="1"/>
      <c r="L136" s="1"/>
      <c r="M136" s="13"/>
      <c r="N136" s="2"/>
      <c r="O136" s="2"/>
      <c r="P136" s="2"/>
      <c r="Q136" s="2"/>
    </row>
    <row r="137">
      <c r="A137" s="10"/>
      <c r="B137" s="56" t="s">
        <v>78</v>
      </c>
      <c r="C137" s="1"/>
      <c r="D137" s="1"/>
      <c r="E137" s="57" t="s">
        <v>625</v>
      </c>
      <c r="F137" s="1"/>
      <c r="G137" s="1"/>
      <c r="H137" s="47"/>
      <c r="I137" s="1"/>
      <c r="J137" s="47"/>
      <c r="K137" s="1"/>
      <c r="L137" s="1"/>
      <c r="M137" s="13"/>
      <c r="N137" s="2"/>
      <c r="O137" s="2"/>
      <c r="P137" s="2"/>
      <c r="Q137" s="2"/>
    </row>
    <row r="138">
      <c r="A138" s="10"/>
      <c r="B138" s="56" t="s">
        <v>80</v>
      </c>
      <c r="C138" s="1"/>
      <c r="D138" s="1"/>
      <c r="E138" s="57" t="s">
        <v>626</v>
      </c>
      <c r="F138" s="1"/>
      <c r="G138" s="1"/>
      <c r="H138" s="47"/>
      <c r="I138" s="1"/>
      <c r="J138" s="47"/>
      <c r="K138" s="1"/>
      <c r="L138" s="1"/>
      <c r="M138" s="13"/>
      <c r="N138" s="2"/>
      <c r="O138" s="2"/>
      <c r="P138" s="2"/>
      <c r="Q138" s="2"/>
    </row>
    <row r="139">
      <c r="A139" s="10"/>
      <c r="B139" s="56" t="s">
        <v>82</v>
      </c>
      <c r="C139" s="1"/>
      <c r="D139" s="1"/>
      <c r="E139" s="57" t="s">
        <v>83</v>
      </c>
      <c r="F139" s="1"/>
      <c r="G139" s="1"/>
      <c r="H139" s="47"/>
      <c r="I139" s="1"/>
      <c r="J139" s="47"/>
      <c r="K139" s="1"/>
      <c r="L139" s="1"/>
      <c r="M139" s="13"/>
      <c r="N139" s="2"/>
      <c r="O139" s="2"/>
      <c r="P139" s="2"/>
      <c r="Q139" s="2"/>
    </row>
    <row r="140" thickBot="1">
      <c r="A140" s="10"/>
      <c r="B140" s="58" t="s">
        <v>84</v>
      </c>
      <c r="C140" s="31"/>
      <c r="D140" s="31"/>
      <c r="E140" s="29"/>
      <c r="F140" s="31"/>
      <c r="G140" s="31"/>
      <c r="H140" s="59"/>
      <c r="I140" s="31"/>
      <c r="J140" s="59"/>
      <c r="K140" s="31"/>
      <c r="L140" s="31"/>
      <c r="M140" s="13"/>
      <c r="N140" s="2"/>
      <c r="O140" s="2"/>
      <c r="P140" s="2"/>
      <c r="Q140" s="2"/>
    </row>
    <row r="141" thickTop="1">
      <c r="A141" s="10"/>
      <c r="B141" s="48">
        <v>18</v>
      </c>
      <c r="C141" s="49" t="s">
        <v>285</v>
      </c>
      <c r="D141" s="49"/>
      <c r="E141" s="49" t="s">
        <v>286</v>
      </c>
      <c r="F141" s="49" t="s">
        <v>7</v>
      </c>
      <c r="G141" s="50" t="s">
        <v>163</v>
      </c>
      <c r="H141" s="60">
        <v>173</v>
      </c>
      <c r="I141" s="61">
        <v>0</v>
      </c>
      <c r="J141" s="62">
        <f>ROUND(H141*I141,2)</f>
        <v>0</v>
      </c>
      <c r="K141" s="63">
        <v>0.20999999999999999</v>
      </c>
      <c r="L141" s="64">
        <f>ROUND(J141*1.21,2)</f>
        <v>0</v>
      </c>
      <c r="M141" s="13"/>
      <c r="N141" s="2"/>
      <c r="O141" s="2"/>
      <c r="P141" s="2"/>
      <c r="Q141" s="40">
        <f>IF(ISNUMBER(K141),IF(H141&gt;0,IF(I141&gt;0,J141,0),0),0)</f>
        <v>0</v>
      </c>
      <c r="R141" s="9">
        <f>IF(ISNUMBER(K141)=FALSE,J141,0)</f>
        <v>0</v>
      </c>
    </row>
    <row r="142">
      <c r="A142" s="10"/>
      <c r="B142" s="56" t="s">
        <v>76</v>
      </c>
      <c r="C142" s="1"/>
      <c r="D142" s="1"/>
      <c r="E142" s="57" t="s">
        <v>287</v>
      </c>
      <c r="F142" s="1"/>
      <c r="G142" s="1"/>
      <c r="H142" s="47"/>
      <c r="I142" s="1"/>
      <c r="J142" s="47"/>
      <c r="K142" s="1"/>
      <c r="L142" s="1"/>
      <c r="M142" s="13"/>
      <c r="N142" s="2"/>
      <c r="O142" s="2"/>
      <c r="P142" s="2"/>
      <c r="Q142" s="2"/>
    </row>
    <row r="143">
      <c r="A143" s="10"/>
      <c r="B143" s="56" t="s">
        <v>78</v>
      </c>
      <c r="C143" s="1"/>
      <c r="D143" s="1"/>
      <c r="E143" s="57" t="s">
        <v>627</v>
      </c>
      <c r="F143" s="1"/>
      <c r="G143" s="1"/>
      <c r="H143" s="47"/>
      <c r="I143" s="1"/>
      <c r="J143" s="47"/>
      <c r="K143" s="1"/>
      <c r="L143" s="1"/>
      <c r="M143" s="13"/>
      <c r="N143" s="2"/>
      <c r="O143" s="2"/>
      <c r="P143" s="2"/>
      <c r="Q143" s="2"/>
    </row>
    <row r="144">
      <c r="A144" s="10"/>
      <c r="B144" s="56" t="s">
        <v>80</v>
      </c>
      <c r="C144" s="1"/>
      <c r="D144" s="1"/>
      <c r="E144" s="57" t="s">
        <v>289</v>
      </c>
      <c r="F144" s="1"/>
      <c r="G144" s="1"/>
      <c r="H144" s="47"/>
      <c r="I144" s="1"/>
      <c r="J144" s="47"/>
      <c r="K144" s="1"/>
      <c r="L144" s="1"/>
      <c r="M144" s="13"/>
      <c r="N144" s="2"/>
      <c r="O144" s="2"/>
      <c r="P144" s="2"/>
      <c r="Q144" s="2"/>
    </row>
    <row r="145">
      <c r="A145" s="10"/>
      <c r="B145" s="56" t="s">
        <v>82</v>
      </c>
      <c r="C145" s="1"/>
      <c r="D145" s="1"/>
      <c r="E145" s="57" t="s">
        <v>83</v>
      </c>
      <c r="F145" s="1"/>
      <c r="G145" s="1"/>
      <c r="H145" s="47"/>
      <c r="I145" s="1"/>
      <c r="J145" s="47"/>
      <c r="K145" s="1"/>
      <c r="L145" s="1"/>
      <c r="M145" s="13"/>
      <c r="N145" s="2"/>
      <c r="O145" s="2"/>
      <c r="P145" s="2"/>
      <c r="Q145" s="2"/>
    </row>
    <row r="146" thickBot="1">
      <c r="A146" s="10"/>
      <c r="B146" s="58" t="s">
        <v>84</v>
      </c>
      <c r="C146" s="31"/>
      <c r="D146" s="31"/>
      <c r="E146" s="29"/>
      <c r="F146" s="31"/>
      <c r="G146" s="31"/>
      <c r="H146" s="59"/>
      <c r="I146" s="31"/>
      <c r="J146" s="59"/>
      <c r="K146" s="31"/>
      <c r="L146" s="31"/>
      <c r="M146" s="13"/>
      <c r="N146" s="2"/>
      <c r="O146" s="2"/>
      <c r="P146" s="2"/>
      <c r="Q146" s="2"/>
    </row>
    <row r="147" thickTop="1" thickBot="1" ht="25" customHeight="1">
      <c r="A147" s="10"/>
      <c r="B147" s="1"/>
      <c r="C147" s="65">
        <v>5</v>
      </c>
      <c r="D147" s="1"/>
      <c r="E147" s="65" t="s">
        <v>224</v>
      </c>
      <c r="F147" s="1"/>
      <c r="G147" s="66" t="s">
        <v>110</v>
      </c>
      <c r="H147" s="67">
        <f>J75+J81+J87+J93+J99+J105+J111+J117+J123+J129+J135+J141</f>
        <v>0</v>
      </c>
      <c r="I147" s="66" t="s">
        <v>111</v>
      </c>
      <c r="J147" s="68">
        <f>(L147-H147)</f>
        <v>0</v>
      </c>
      <c r="K147" s="66" t="s">
        <v>112</v>
      </c>
      <c r="L147" s="69">
        <f>ROUND((J75+J81+J87+J93+J99+J105+J111+J117+J123+J129+J135+J141)*1.21,2)</f>
        <v>0</v>
      </c>
      <c r="M147" s="13"/>
      <c r="N147" s="2"/>
      <c r="O147" s="2"/>
      <c r="P147" s="2"/>
      <c r="Q147" s="40">
        <f>0+Q75+Q81+Q87+Q93+Q99+Q105+Q111+Q117+Q123+Q129+Q135+Q141</f>
        <v>0</v>
      </c>
      <c r="R147" s="9">
        <f>0+R75+R81+R87+R93+R99+R105+R111+R117+R123+R129+R135+R141</f>
        <v>0</v>
      </c>
      <c r="S147" s="70">
        <f>Q147*(1+J147)+R147</f>
        <v>0</v>
      </c>
    </row>
    <row r="148" thickTop="1" thickBot="1" ht="25" customHeight="1">
      <c r="A148" s="10"/>
      <c r="B148" s="71"/>
      <c r="C148" s="71"/>
      <c r="D148" s="71"/>
      <c r="E148" s="71"/>
      <c r="F148" s="71"/>
      <c r="G148" s="72" t="s">
        <v>113</v>
      </c>
      <c r="H148" s="73">
        <f>0+J75+J81+J87+J93+J99+J105+J111+J117+J123+J129+J135+J141</f>
        <v>0</v>
      </c>
      <c r="I148" s="72" t="s">
        <v>114</v>
      </c>
      <c r="J148" s="74">
        <f>0+J147</f>
        <v>0</v>
      </c>
      <c r="K148" s="72" t="s">
        <v>115</v>
      </c>
      <c r="L148" s="75">
        <f>0+L147</f>
        <v>0</v>
      </c>
      <c r="M148" s="13"/>
      <c r="N148" s="2"/>
      <c r="O148" s="2"/>
      <c r="P148" s="2"/>
      <c r="Q148" s="2"/>
    </row>
    <row r="149" ht="40" customHeight="1">
      <c r="A149" s="10"/>
      <c r="B149" s="79" t="s">
        <v>201</v>
      </c>
      <c r="C149" s="1"/>
      <c r="D149" s="1"/>
      <c r="E149" s="1"/>
      <c r="F149" s="1"/>
      <c r="G149" s="1"/>
      <c r="H149" s="47"/>
      <c r="I149" s="1"/>
      <c r="J149" s="47"/>
      <c r="K149" s="1"/>
      <c r="L149" s="1"/>
      <c r="M149" s="13"/>
      <c r="N149" s="2"/>
      <c r="O149" s="2"/>
      <c r="P149" s="2"/>
      <c r="Q149" s="2"/>
    </row>
    <row r="150">
      <c r="A150" s="10"/>
      <c r="B150" s="48">
        <v>19</v>
      </c>
      <c r="C150" s="49" t="s">
        <v>580</v>
      </c>
      <c r="D150" s="49"/>
      <c r="E150" s="49" t="s">
        <v>581</v>
      </c>
      <c r="F150" s="49" t="s">
        <v>7</v>
      </c>
      <c r="G150" s="50" t="s">
        <v>163</v>
      </c>
      <c r="H150" s="51">
        <v>35</v>
      </c>
      <c r="I150" s="52">
        <v>0</v>
      </c>
      <c r="J150" s="53">
        <f>ROUND(H150*I150,2)</f>
        <v>0</v>
      </c>
      <c r="K150" s="54">
        <v>0.20999999999999999</v>
      </c>
      <c r="L150" s="55">
        <f>ROUND(J150*1.21,2)</f>
        <v>0</v>
      </c>
      <c r="M150" s="13"/>
      <c r="N150" s="2"/>
      <c r="O150" s="2"/>
      <c r="P150" s="2"/>
      <c r="Q150" s="40">
        <f>IF(ISNUMBER(K150),IF(H150&gt;0,IF(I150&gt;0,J150,0),0),0)</f>
        <v>0</v>
      </c>
      <c r="R150" s="9">
        <f>IF(ISNUMBER(K150)=FALSE,J150,0)</f>
        <v>0</v>
      </c>
    </row>
    <row r="151">
      <c r="A151" s="10"/>
      <c r="B151" s="56" t="s">
        <v>76</v>
      </c>
      <c r="C151" s="1"/>
      <c r="D151" s="1"/>
      <c r="E151" s="57" t="s">
        <v>582</v>
      </c>
      <c r="F151" s="1"/>
      <c r="G151" s="1"/>
      <c r="H151" s="47"/>
      <c r="I151" s="1"/>
      <c r="J151" s="47"/>
      <c r="K151" s="1"/>
      <c r="L151" s="1"/>
      <c r="M151" s="13"/>
      <c r="N151" s="2"/>
      <c r="O151" s="2"/>
      <c r="P151" s="2"/>
      <c r="Q151" s="2"/>
    </row>
    <row r="152">
      <c r="A152" s="10"/>
      <c r="B152" s="56" t="s">
        <v>78</v>
      </c>
      <c r="C152" s="1"/>
      <c r="D152" s="1"/>
      <c r="E152" s="57" t="s">
        <v>560</v>
      </c>
      <c r="F152" s="1"/>
      <c r="G152" s="1"/>
      <c r="H152" s="47"/>
      <c r="I152" s="1"/>
      <c r="J152" s="47"/>
      <c r="K152" s="1"/>
      <c r="L152" s="1"/>
      <c r="M152" s="13"/>
      <c r="N152" s="2"/>
      <c r="O152" s="2"/>
      <c r="P152" s="2"/>
      <c r="Q152" s="2"/>
    </row>
    <row r="153">
      <c r="A153" s="10"/>
      <c r="B153" s="56" t="s">
        <v>80</v>
      </c>
      <c r="C153" s="1"/>
      <c r="D153" s="1"/>
      <c r="E153" s="57" t="s">
        <v>583</v>
      </c>
      <c r="F153" s="1"/>
      <c r="G153" s="1"/>
      <c r="H153" s="47"/>
      <c r="I153" s="1"/>
      <c r="J153" s="47"/>
      <c r="K153" s="1"/>
      <c r="L153" s="1"/>
      <c r="M153" s="13"/>
      <c r="N153" s="2"/>
      <c r="O153" s="2"/>
      <c r="P153" s="2"/>
      <c r="Q153" s="2"/>
    </row>
    <row r="154">
      <c r="A154" s="10"/>
      <c r="B154" s="56" t="s">
        <v>82</v>
      </c>
      <c r="C154" s="1"/>
      <c r="D154" s="1"/>
      <c r="E154" s="57" t="s">
        <v>83</v>
      </c>
      <c r="F154" s="1"/>
      <c r="G154" s="1"/>
      <c r="H154" s="47"/>
      <c r="I154" s="1"/>
      <c r="J154" s="47"/>
      <c r="K154" s="1"/>
      <c r="L154" s="1"/>
      <c r="M154" s="13"/>
      <c r="N154" s="2"/>
      <c r="O154" s="2"/>
      <c r="P154" s="2"/>
      <c r="Q154" s="2"/>
    </row>
    <row r="155" thickBot="1">
      <c r="A155" s="10"/>
      <c r="B155" s="58" t="s">
        <v>84</v>
      </c>
      <c r="C155" s="31"/>
      <c r="D155" s="31"/>
      <c r="E155" s="29"/>
      <c r="F155" s="31"/>
      <c r="G155" s="31"/>
      <c r="H155" s="59"/>
      <c r="I155" s="31"/>
      <c r="J155" s="59"/>
      <c r="K155" s="31"/>
      <c r="L155" s="31"/>
      <c r="M155" s="13"/>
      <c r="N155" s="2"/>
      <c r="O155" s="2"/>
      <c r="P155" s="2"/>
      <c r="Q155" s="2"/>
    </row>
    <row r="156" thickTop="1">
      <c r="A156" s="10"/>
      <c r="B156" s="48">
        <v>20</v>
      </c>
      <c r="C156" s="49" t="s">
        <v>562</v>
      </c>
      <c r="D156" s="49"/>
      <c r="E156" s="49" t="s">
        <v>563</v>
      </c>
      <c r="F156" s="49" t="s">
        <v>7</v>
      </c>
      <c r="G156" s="50" t="s">
        <v>163</v>
      </c>
      <c r="H156" s="60">
        <v>35</v>
      </c>
      <c r="I156" s="61">
        <v>0</v>
      </c>
      <c r="J156" s="62">
        <f>ROUND(H156*I156,2)</f>
        <v>0</v>
      </c>
      <c r="K156" s="63">
        <v>0.20999999999999999</v>
      </c>
      <c r="L156" s="64">
        <f>ROUND(J156*1.21,2)</f>
        <v>0</v>
      </c>
      <c r="M156" s="13"/>
      <c r="N156" s="2"/>
      <c r="O156" s="2"/>
      <c r="P156" s="2"/>
      <c r="Q156" s="40">
        <f>IF(ISNUMBER(K156),IF(H156&gt;0,IF(I156&gt;0,J156,0),0),0)</f>
        <v>0</v>
      </c>
      <c r="R156" s="9">
        <f>IF(ISNUMBER(K156)=FALSE,J156,0)</f>
        <v>0</v>
      </c>
    </row>
    <row r="157">
      <c r="A157" s="10"/>
      <c r="B157" s="56" t="s">
        <v>76</v>
      </c>
      <c r="C157" s="1"/>
      <c r="D157" s="1"/>
      <c r="E157" s="57" t="s">
        <v>564</v>
      </c>
      <c r="F157" s="1"/>
      <c r="G157" s="1"/>
      <c r="H157" s="47"/>
      <c r="I157" s="1"/>
      <c r="J157" s="47"/>
      <c r="K157" s="1"/>
      <c r="L157" s="1"/>
      <c r="M157" s="13"/>
      <c r="N157" s="2"/>
      <c r="O157" s="2"/>
      <c r="P157" s="2"/>
      <c r="Q157" s="2"/>
    </row>
    <row r="158">
      <c r="A158" s="10"/>
      <c r="B158" s="56" t="s">
        <v>78</v>
      </c>
      <c r="C158" s="1"/>
      <c r="D158" s="1"/>
      <c r="E158" s="57" t="s">
        <v>560</v>
      </c>
      <c r="F158" s="1"/>
      <c r="G158" s="1"/>
      <c r="H158" s="47"/>
      <c r="I158" s="1"/>
      <c r="J158" s="47"/>
      <c r="K158" s="1"/>
      <c r="L158" s="1"/>
      <c r="M158" s="13"/>
      <c r="N158" s="2"/>
      <c r="O158" s="2"/>
      <c r="P158" s="2"/>
      <c r="Q158" s="2"/>
    </row>
    <row r="159">
      <c r="A159" s="10"/>
      <c r="B159" s="56" t="s">
        <v>80</v>
      </c>
      <c r="C159" s="1"/>
      <c r="D159" s="1"/>
      <c r="E159" s="57" t="s">
        <v>565</v>
      </c>
      <c r="F159" s="1"/>
      <c r="G159" s="1"/>
      <c r="H159" s="47"/>
      <c r="I159" s="1"/>
      <c r="J159" s="47"/>
      <c r="K159" s="1"/>
      <c r="L159" s="1"/>
      <c r="M159" s="13"/>
      <c r="N159" s="2"/>
      <c r="O159" s="2"/>
      <c r="P159" s="2"/>
      <c r="Q159" s="2"/>
    </row>
    <row r="160">
      <c r="A160" s="10"/>
      <c r="B160" s="56" t="s">
        <v>82</v>
      </c>
      <c r="C160" s="1"/>
      <c r="D160" s="1"/>
      <c r="E160" s="57" t="s">
        <v>83</v>
      </c>
      <c r="F160" s="1"/>
      <c r="G160" s="1"/>
      <c r="H160" s="47"/>
      <c r="I160" s="1"/>
      <c r="J160" s="47"/>
      <c r="K160" s="1"/>
      <c r="L160" s="1"/>
      <c r="M160" s="13"/>
      <c r="N160" s="2"/>
      <c r="O160" s="2"/>
      <c r="P160" s="2"/>
      <c r="Q160" s="2"/>
    </row>
    <row r="161" thickBot="1">
      <c r="A161" s="10"/>
      <c r="B161" s="58" t="s">
        <v>84</v>
      </c>
      <c r="C161" s="31"/>
      <c r="D161" s="31"/>
      <c r="E161" s="29"/>
      <c r="F161" s="31"/>
      <c r="G161" s="31"/>
      <c r="H161" s="59"/>
      <c r="I161" s="31"/>
      <c r="J161" s="59"/>
      <c r="K161" s="31"/>
      <c r="L161" s="31"/>
      <c r="M161" s="13"/>
      <c r="N161" s="2"/>
      <c r="O161" s="2"/>
      <c r="P161" s="2"/>
      <c r="Q161" s="2"/>
    </row>
    <row r="162" thickTop="1">
      <c r="A162" s="10"/>
      <c r="B162" s="48">
        <v>21</v>
      </c>
      <c r="C162" s="49" t="s">
        <v>628</v>
      </c>
      <c r="D162" s="49"/>
      <c r="E162" s="49" t="s">
        <v>629</v>
      </c>
      <c r="F162" s="49" t="s">
        <v>7</v>
      </c>
      <c r="G162" s="50" t="s">
        <v>163</v>
      </c>
      <c r="H162" s="60">
        <v>51</v>
      </c>
      <c r="I162" s="61">
        <v>0</v>
      </c>
      <c r="J162" s="62">
        <f>ROUND(H162*I162,2)</f>
        <v>0</v>
      </c>
      <c r="K162" s="63">
        <v>0.20999999999999999</v>
      </c>
      <c r="L162" s="64">
        <f>ROUND(J162*1.21,2)</f>
        <v>0</v>
      </c>
      <c r="M162" s="13"/>
      <c r="N162" s="2"/>
      <c r="O162" s="2"/>
      <c r="P162" s="2"/>
      <c r="Q162" s="40">
        <f>IF(ISNUMBER(K162),IF(H162&gt;0,IF(I162&gt;0,J162,0),0),0)</f>
        <v>0</v>
      </c>
      <c r="R162" s="9">
        <f>IF(ISNUMBER(K162)=FALSE,J162,0)</f>
        <v>0</v>
      </c>
    </row>
    <row r="163">
      <c r="A163" s="10"/>
      <c r="B163" s="56" t="s">
        <v>76</v>
      </c>
      <c r="C163" s="1"/>
      <c r="D163" s="1"/>
      <c r="E163" s="57" t="s">
        <v>630</v>
      </c>
      <c r="F163" s="1"/>
      <c r="G163" s="1"/>
      <c r="H163" s="47"/>
      <c r="I163" s="1"/>
      <c r="J163" s="47"/>
      <c r="K163" s="1"/>
      <c r="L163" s="1"/>
      <c r="M163" s="13"/>
      <c r="N163" s="2"/>
      <c r="O163" s="2"/>
      <c r="P163" s="2"/>
      <c r="Q163" s="2"/>
    </row>
    <row r="164">
      <c r="A164" s="10"/>
      <c r="B164" s="56" t="s">
        <v>78</v>
      </c>
      <c r="C164" s="1"/>
      <c r="D164" s="1"/>
      <c r="E164" s="57" t="s">
        <v>631</v>
      </c>
      <c r="F164" s="1"/>
      <c r="G164" s="1"/>
      <c r="H164" s="47"/>
      <c r="I164" s="1"/>
      <c r="J164" s="47"/>
      <c r="K164" s="1"/>
      <c r="L164" s="1"/>
      <c r="M164" s="13"/>
      <c r="N164" s="2"/>
      <c r="O164" s="2"/>
      <c r="P164" s="2"/>
      <c r="Q164" s="2"/>
    </row>
    <row r="165">
      <c r="A165" s="10"/>
      <c r="B165" s="56" t="s">
        <v>80</v>
      </c>
      <c r="C165" s="1"/>
      <c r="D165" s="1"/>
      <c r="E165" s="57" t="s">
        <v>632</v>
      </c>
      <c r="F165" s="1"/>
      <c r="G165" s="1"/>
      <c r="H165" s="47"/>
      <c r="I165" s="1"/>
      <c r="J165" s="47"/>
      <c r="K165" s="1"/>
      <c r="L165" s="1"/>
      <c r="M165" s="13"/>
      <c r="N165" s="2"/>
      <c r="O165" s="2"/>
      <c r="P165" s="2"/>
      <c r="Q165" s="2"/>
    </row>
    <row r="166">
      <c r="A166" s="10"/>
      <c r="B166" s="56" t="s">
        <v>82</v>
      </c>
      <c r="C166" s="1"/>
      <c r="D166" s="1"/>
      <c r="E166" s="57" t="s">
        <v>83</v>
      </c>
      <c r="F166" s="1"/>
      <c r="G166" s="1"/>
      <c r="H166" s="47"/>
      <c r="I166" s="1"/>
      <c r="J166" s="47"/>
      <c r="K166" s="1"/>
      <c r="L166" s="1"/>
      <c r="M166" s="13"/>
      <c r="N166" s="2"/>
      <c r="O166" s="2"/>
      <c r="P166" s="2"/>
      <c r="Q166" s="2"/>
    </row>
    <row r="167" thickBot="1">
      <c r="A167" s="10"/>
      <c r="B167" s="58" t="s">
        <v>84</v>
      </c>
      <c r="C167" s="31"/>
      <c r="D167" s="31"/>
      <c r="E167" s="29"/>
      <c r="F167" s="31"/>
      <c r="G167" s="31"/>
      <c r="H167" s="59"/>
      <c r="I167" s="31"/>
      <c r="J167" s="59"/>
      <c r="K167" s="31"/>
      <c r="L167" s="31"/>
      <c r="M167" s="13"/>
      <c r="N167" s="2"/>
      <c r="O167" s="2"/>
      <c r="P167" s="2"/>
      <c r="Q167" s="2"/>
    </row>
    <row r="168" thickTop="1">
      <c r="A168" s="10"/>
      <c r="B168" s="48">
        <v>22</v>
      </c>
      <c r="C168" s="49" t="s">
        <v>290</v>
      </c>
      <c r="D168" s="49"/>
      <c r="E168" s="49" t="s">
        <v>291</v>
      </c>
      <c r="F168" s="49" t="s">
        <v>7</v>
      </c>
      <c r="G168" s="50" t="s">
        <v>163</v>
      </c>
      <c r="H168" s="60">
        <v>88</v>
      </c>
      <c r="I168" s="61">
        <v>0</v>
      </c>
      <c r="J168" s="62">
        <f>ROUND(H168*I168,2)</f>
        <v>0</v>
      </c>
      <c r="K168" s="63">
        <v>0.20999999999999999</v>
      </c>
      <c r="L168" s="64">
        <f>ROUND(J168*1.21,2)</f>
        <v>0</v>
      </c>
      <c r="M168" s="13"/>
      <c r="N168" s="2"/>
      <c r="O168" s="2"/>
      <c r="P168" s="2"/>
      <c r="Q168" s="40">
        <f>IF(ISNUMBER(K168),IF(H168&gt;0,IF(I168&gt;0,J168,0),0),0)</f>
        <v>0</v>
      </c>
      <c r="R168" s="9">
        <f>IF(ISNUMBER(K168)=FALSE,J168,0)</f>
        <v>0</v>
      </c>
    </row>
    <row r="169">
      <c r="A169" s="10"/>
      <c r="B169" s="56" t="s">
        <v>76</v>
      </c>
      <c r="C169" s="1"/>
      <c r="D169" s="1"/>
      <c r="E169" s="57" t="s">
        <v>292</v>
      </c>
      <c r="F169" s="1"/>
      <c r="G169" s="1"/>
      <c r="H169" s="47"/>
      <c r="I169" s="1"/>
      <c r="J169" s="47"/>
      <c r="K169" s="1"/>
      <c r="L169" s="1"/>
      <c r="M169" s="13"/>
      <c r="N169" s="2"/>
      <c r="O169" s="2"/>
      <c r="P169" s="2"/>
      <c r="Q169" s="2"/>
    </row>
    <row r="170">
      <c r="A170" s="10"/>
      <c r="B170" s="56" t="s">
        <v>78</v>
      </c>
      <c r="C170" s="1"/>
      <c r="D170" s="1"/>
      <c r="E170" s="57" t="s">
        <v>633</v>
      </c>
      <c r="F170" s="1"/>
      <c r="G170" s="1"/>
      <c r="H170" s="47"/>
      <c r="I170" s="1"/>
      <c r="J170" s="47"/>
      <c r="K170" s="1"/>
      <c r="L170" s="1"/>
      <c r="M170" s="13"/>
      <c r="N170" s="2"/>
      <c r="O170" s="2"/>
      <c r="P170" s="2"/>
      <c r="Q170" s="2"/>
    </row>
    <row r="171">
      <c r="A171" s="10"/>
      <c r="B171" s="56" t="s">
        <v>80</v>
      </c>
      <c r="C171" s="1"/>
      <c r="D171" s="1"/>
      <c r="E171" s="57" t="s">
        <v>294</v>
      </c>
      <c r="F171" s="1"/>
      <c r="G171" s="1"/>
      <c r="H171" s="47"/>
      <c r="I171" s="1"/>
      <c r="J171" s="47"/>
      <c r="K171" s="1"/>
      <c r="L171" s="1"/>
      <c r="M171" s="13"/>
      <c r="N171" s="2"/>
      <c r="O171" s="2"/>
      <c r="P171" s="2"/>
      <c r="Q171" s="2"/>
    </row>
    <row r="172">
      <c r="A172" s="10"/>
      <c r="B172" s="56" t="s">
        <v>82</v>
      </c>
      <c r="C172" s="1"/>
      <c r="D172" s="1"/>
      <c r="E172" s="57" t="s">
        <v>83</v>
      </c>
      <c r="F172" s="1"/>
      <c r="G172" s="1"/>
      <c r="H172" s="47"/>
      <c r="I172" s="1"/>
      <c r="J172" s="47"/>
      <c r="K172" s="1"/>
      <c r="L172" s="1"/>
      <c r="M172" s="13"/>
      <c r="N172" s="2"/>
      <c r="O172" s="2"/>
      <c r="P172" s="2"/>
      <c r="Q172" s="2"/>
    </row>
    <row r="173" thickBot="1">
      <c r="A173" s="10"/>
      <c r="B173" s="58" t="s">
        <v>84</v>
      </c>
      <c r="C173" s="31"/>
      <c r="D173" s="31"/>
      <c r="E173" s="29"/>
      <c r="F173" s="31"/>
      <c r="G173" s="31"/>
      <c r="H173" s="59"/>
      <c r="I173" s="31"/>
      <c r="J173" s="59"/>
      <c r="K173" s="31"/>
      <c r="L173" s="31"/>
      <c r="M173" s="13"/>
      <c r="N173" s="2"/>
      <c r="O173" s="2"/>
      <c r="P173" s="2"/>
      <c r="Q173" s="2"/>
    </row>
    <row r="174" thickTop="1" thickBot="1" ht="25" customHeight="1">
      <c r="A174" s="10"/>
      <c r="B174" s="1"/>
      <c r="C174" s="65">
        <v>9</v>
      </c>
      <c r="D174" s="1"/>
      <c r="E174" s="65" t="s">
        <v>120</v>
      </c>
      <c r="F174" s="1"/>
      <c r="G174" s="66" t="s">
        <v>110</v>
      </c>
      <c r="H174" s="67">
        <f>J150+J156+J162+J168</f>
        <v>0</v>
      </c>
      <c r="I174" s="66" t="s">
        <v>111</v>
      </c>
      <c r="J174" s="68">
        <f>(L174-H174)</f>
        <v>0</v>
      </c>
      <c r="K174" s="66" t="s">
        <v>112</v>
      </c>
      <c r="L174" s="69">
        <f>ROUND((J150+J156+J162+J168)*1.21,2)</f>
        <v>0</v>
      </c>
      <c r="M174" s="13"/>
      <c r="N174" s="2"/>
      <c r="O174" s="2"/>
      <c r="P174" s="2"/>
      <c r="Q174" s="40">
        <f>0+Q150+Q156+Q162+Q168</f>
        <v>0</v>
      </c>
      <c r="R174" s="9">
        <f>0+R150+R156+R162+R168</f>
        <v>0</v>
      </c>
      <c r="S174" s="70">
        <f>Q174*(1+J174)+R174</f>
        <v>0</v>
      </c>
    </row>
    <row r="175" thickTop="1" thickBot="1" ht="25" customHeight="1">
      <c r="A175" s="10"/>
      <c r="B175" s="71"/>
      <c r="C175" s="71"/>
      <c r="D175" s="71"/>
      <c r="E175" s="71"/>
      <c r="F175" s="71"/>
      <c r="G175" s="72" t="s">
        <v>113</v>
      </c>
      <c r="H175" s="73">
        <f>0+J150+J156+J162+J168</f>
        <v>0</v>
      </c>
      <c r="I175" s="72" t="s">
        <v>114</v>
      </c>
      <c r="J175" s="74">
        <f>0+J174</f>
        <v>0</v>
      </c>
      <c r="K175" s="72" t="s">
        <v>115</v>
      </c>
      <c r="L175" s="75">
        <f>0+L174</f>
        <v>0</v>
      </c>
      <c r="M175" s="13"/>
      <c r="N175" s="2"/>
      <c r="O175" s="2"/>
      <c r="P175" s="2"/>
      <c r="Q175" s="2"/>
    </row>
    <row r="176">
      <c r="A176" s="14"/>
      <c r="B176" s="4"/>
      <c r="C176" s="4"/>
      <c r="D176" s="4"/>
      <c r="E176" s="4"/>
      <c r="F176" s="4"/>
      <c r="G176" s="4"/>
      <c r="H176" s="76"/>
      <c r="I176" s="4"/>
      <c r="J176" s="76"/>
      <c r="K176" s="4"/>
      <c r="L176" s="4"/>
      <c r="M176" s="15"/>
      <c r="N176" s="2"/>
      <c r="O176" s="2"/>
      <c r="P176" s="2"/>
      <c r="Q176" s="2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"/>
      <c r="O177" s="2"/>
      <c r="P177" s="2"/>
      <c r="Q177" s="2"/>
    </row>
  </sheetData>
  <mergeCells count="13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35:D35"/>
    <mergeCell ref="B37:D37"/>
    <mergeCell ref="B38:D38"/>
    <mergeCell ref="B39:D39"/>
    <mergeCell ref="B40:D40"/>
    <mergeCell ref="B41:D41"/>
    <mergeCell ref="B23:D23"/>
    <mergeCell ref="B24:D24"/>
    <mergeCell ref="B76:D76"/>
    <mergeCell ref="B77:D77"/>
    <mergeCell ref="B78:D78"/>
    <mergeCell ref="B79:D79"/>
    <mergeCell ref="B80:D80"/>
    <mergeCell ref="B82:D82"/>
    <mergeCell ref="B83:D83"/>
    <mergeCell ref="B84:D84"/>
    <mergeCell ref="B85:D85"/>
    <mergeCell ref="B86:D86"/>
    <mergeCell ref="B88:D88"/>
    <mergeCell ref="B89:D89"/>
    <mergeCell ref="B90:D90"/>
    <mergeCell ref="B91:D91"/>
    <mergeCell ref="B92:D92"/>
    <mergeCell ref="B94:D94"/>
    <mergeCell ref="B95:D95"/>
    <mergeCell ref="B96:D96"/>
    <mergeCell ref="B97:D97"/>
    <mergeCell ref="B98:D98"/>
    <mergeCell ref="B44:L44"/>
    <mergeCell ref="B46:D46"/>
    <mergeCell ref="B47:D47"/>
    <mergeCell ref="B48:D48"/>
    <mergeCell ref="B49:D49"/>
    <mergeCell ref="B50:D50"/>
    <mergeCell ref="B53:L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67:D67"/>
    <mergeCell ref="B68:D68"/>
    <mergeCell ref="B69:D69"/>
    <mergeCell ref="B70:D70"/>
    <mergeCell ref="B71:D71"/>
    <mergeCell ref="B74:L74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46:D146"/>
    <mergeCell ref="B151:D151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3:D173"/>
    <mergeCell ref="B149:L14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 codeName="_____VII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0+(H40+H79+H100)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0+H41+H80+H101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634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ROUND(0+((H40+H79+H100)*1.21),2)</f>
        <v>0</v>
      </c>
      <c r="K11" s="1"/>
      <c r="L11" s="1"/>
      <c r="M11" s="13"/>
      <c r="N11" s="2"/>
      <c r="O11" s="2"/>
      <c r="P11" s="2"/>
      <c r="Q11" s="40">
        <f>IF(SUM(K20:K22)&gt;0,ROUND(SUM(S20:S22)/SUM(K20:K22)-1,8),0)</f>
        <v>0</v>
      </c>
      <c r="R11" s="9">
        <f>AVERAGE(J40,J79,J100)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0+J28+J34</f>
        <v>0</v>
      </c>
      <c r="L20" s="45">
        <f>0+L40</f>
        <v>0</v>
      </c>
      <c r="M20" s="13"/>
      <c r="N20" s="2"/>
      <c r="O20" s="2"/>
      <c r="P20" s="2"/>
      <c r="Q20" s="2"/>
      <c r="S20" s="9">
        <f>S40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0+J43+J49+J55+J61+J67+J73</f>
        <v>0</v>
      </c>
      <c r="L21" s="45">
        <f>0+L79</f>
        <v>0</v>
      </c>
      <c r="M21" s="13"/>
      <c r="N21" s="2"/>
      <c r="O21" s="2"/>
      <c r="P21" s="2"/>
      <c r="Q21" s="2"/>
      <c r="S21" s="9">
        <f>S79</f>
        <v>0</v>
      </c>
    </row>
    <row r="22">
      <c r="A22" s="10"/>
      <c r="B22" s="43">
        <v>9</v>
      </c>
      <c r="C22" s="1"/>
      <c r="D22" s="1"/>
      <c r="E22" s="44" t="s">
        <v>551</v>
      </c>
      <c r="F22" s="1"/>
      <c r="G22" s="1"/>
      <c r="H22" s="1"/>
      <c r="I22" s="1"/>
      <c r="J22" s="1"/>
      <c r="K22" s="45">
        <f>0+J82+J88+J94</f>
        <v>0</v>
      </c>
      <c r="L22" s="45">
        <f>0+L100</f>
        <v>0</v>
      </c>
      <c r="M22" s="13"/>
      <c r="N22" s="2"/>
      <c r="O22" s="2"/>
      <c r="P22" s="2"/>
      <c r="Q22" s="2"/>
      <c r="S22" s="9">
        <f>S100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35" t="s">
        <v>64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7"/>
      <c r="N25" s="2"/>
      <c r="O25" s="2"/>
      <c r="P25" s="2"/>
      <c r="Q25" s="2"/>
    </row>
    <row r="26" ht="18" customHeight="1">
      <c r="A26" s="10"/>
      <c r="B26" s="41" t="s">
        <v>65</v>
      </c>
      <c r="C26" s="41" t="s">
        <v>61</v>
      </c>
      <c r="D26" s="41" t="s">
        <v>66</v>
      </c>
      <c r="E26" s="41" t="s">
        <v>62</v>
      </c>
      <c r="F26" s="41" t="s">
        <v>67</v>
      </c>
      <c r="G26" s="42" t="s">
        <v>68</v>
      </c>
      <c r="H26" s="23" t="s">
        <v>69</v>
      </c>
      <c r="I26" s="23" t="s">
        <v>70</v>
      </c>
      <c r="J26" s="23" t="s">
        <v>17</v>
      </c>
      <c r="K26" s="42" t="s">
        <v>71</v>
      </c>
      <c r="L26" s="23" t="s">
        <v>18</v>
      </c>
      <c r="M26" s="78"/>
      <c r="N26" s="2"/>
      <c r="O26" s="2"/>
      <c r="P26" s="2"/>
      <c r="Q26" s="2"/>
    </row>
    <row r="27" ht="40" customHeight="1">
      <c r="A27" s="10"/>
      <c r="B27" s="46" t="s">
        <v>121</v>
      </c>
      <c r="C27" s="1"/>
      <c r="D27" s="1"/>
      <c r="E27" s="1"/>
      <c r="F27" s="1"/>
      <c r="G27" s="1"/>
      <c r="H27" s="47"/>
      <c r="I27" s="1"/>
      <c r="J27" s="47"/>
      <c r="K27" s="1"/>
      <c r="L27" s="1"/>
      <c r="M27" s="13"/>
      <c r="N27" s="2"/>
      <c r="O27" s="2"/>
      <c r="P27" s="2"/>
      <c r="Q27" s="2"/>
    </row>
    <row r="28">
      <c r="A28" s="10"/>
      <c r="B28" s="48">
        <v>1</v>
      </c>
      <c r="C28" s="49" t="s">
        <v>122</v>
      </c>
      <c r="D28" s="49" t="s">
        <v>123</v>
      </c>
      <c r="E28" s="49" t="s">
        <v>124</v>
      </c>
      <c r="F28" s="49" t="s">
        <v>7</v>
      </c>
      <c r="G28" s="50" t="s">
        <v>125</v>
      </c>
      <c r="H28" s="51">
        <v>19.835999999999999</v>
      </c>
      <c r="I28" s="52">
        <v>0</v>
      </c>
      <c r="J28" s="53">
        <f>ROUND(H28*I28,2)</f>
        <v>0</v>
      </c>
      <c r="K28" s="54">
        <v>0.20999999999999999</v>
      </c>
      <c r="L28" s="55">
        <f>ROUND(J28*1.21,2)</f>
        <v>0</v>
      </c>
      <c r="M28" s="13"/>
      <c r="N28" s="2"/>
      <c r="O28" s="2"/>
      <c r="P28" s="2"/>
      <c r="Q28" s="40">
        <f>IF(ISNUMBER(K28),IF(H28&gt;0,IF(I28&gt;0,J28,0),0),0)</f>
        <v>0</v>
      </c>
      <c r="R28" s="9">
        <f>IF(ISNUMBER(K28)=FALSE,J28,0)</f>
        <v>0</v>
      </c>
    </row>
    <row r="29">
      <c r="A29" s="10"/>
      <c r="B29" s="56" t="s">
        <v>76</v>
      </c>
      <c r="C29" s="1"/>
      <c r="D29" s="1"/>
      <c r="E29" s="57" t="s">
        <v>126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78</v>
      </c>
      <c r="C30" s="1"/>
      <c r="D30" s="1"/>
      <c r="E30" s="57" t="s">
        <v>635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80</v>
      </c>
      <c r="C31" s="1"/>
      <c r="D31" s="1"/>
      <c r="E31" s="57" t="s">
        <v>128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82</v>
      </c>
      <c r="C32" s="1"/>
      <c r="D32" s="1"/>
      <c r="E32" s="57" t="s">
        <v>83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 thickBot="1">
      <c r="A33" s="10"/>
      <c r="B33" s="58" t="s">
        <v>84</v>
      </c>
      <c r="C33" s="31"/>
      <c r="D33" s="31"/>
      <c r="E33" s="29"/>
      <c r="F33" s="31"/>
      <c r="G33" s="31"/>
      <c r="H33" s="59"/>
      <c r="I33" s="31"/>
      <c r="J33" s="59"/>
      <c r="K33" s="31"/>
      <c r="L33" s="31"/>
      <c r="M33" s="13"/>
      <c r="N33" s="2"/>
      <c r="O33" s="2"/>
      <c r="P33" s="2"/>
      <c r="Q33" s="2"/>
    </row>
    <row r="34" thickTop="1">
      <c r="A34" s="10"/>
      <c r="B34" s="48">
        <v>2</v>
      </c>
      <c r="C34" s="49" t="s">
        <v>122</v>
      </c>
      <c r="D34" s="49" t="s">
        <v>129</v>
      </c>
      <c r="E34" s="49" t="s">
        <v>124</v>
      </c>
      <c r="F34" s="49" t="s">
        <v>7</v>
      </c>
      <c r="G34" s="50" t="s">
        <v>125</v>
      </c>
      <c r="H34" s="60">
        <v>7.1399999999999997</v>
      </c>
      <c r="I34" s="61">
        <v>0</v>
      </c>
      <c r="J34" s="62">
        <f>ROUND(H34*I34,2)</f>
        <v>0</v>
      </c>
      <c r="K34" s="63">
        <v>0.20999999999999999</v>
      </c>
      <c r="L34" s="64">
        <f>ROUND(J34*1.21,2)</f>
        <v>0</v>
      </c>
      <c r="M34" s="13"/>
      <c r="N34" s="2"/>
      <c r="O34" s="2"/>
      <c r="P34" s="2"/>
      <c r="Q34" s="40">
        <f>IF(ISNUMBER(K34),IF(H34&gt;0,IF(I34&gt;0,J34,0),0),0)</f>
        <v>0</v>
      </c>
      <c r="R34" s="9">
        <f>IF(ISNUMBER(K34)=FALSE,J34,0)</f>
        <v>0</v>
      </c>
    </row>
    <row r="35">
      <c r="A35" s="10"/>
      <c r="B35" s="56" t="s">
        <v>76</v>
      </c>
      <c r="C35" s="1"/>
      <c r="D35" s="1"/>
      <c r="E35" s="57" t="s">
        <v>130</v>
      </c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56" t="s">
        <v>78</v>
      </c>
      <c r="C36" s="1"/>
      <c r="D36" s="1"/>
      <c r="E36" s="57" t="s">
        <v>636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80</v>
      </c>
      <c r="C37" s="1"/>
      <c r="D37" s="1"/>
      <c r="E37" s="57" t="s">
        <v>128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82</v>
      </c>
      <c r="C38" s="1"/>
      <c r="D38" s="1"/>
      <c r="E38" s="57" t="s">
        <v>83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 thickBot="1">
      <c r="A39" s="10"/>
      <c r="B39" s="58" t="s">
        <v>84</v>
      </c>
      <c r="C39" s="31"/>
      <c r="D39" s="31"/>
      <c r="E39" s="29"/>
      <c r="F39" s="31"/>
      <c r="G39" s="31"/>
      <c r="H39" s="59"/>
      <c r="I39" s="31"/>
      <c r="J39" s="59"/>
      <c r="K39" s="31"/>
      <c r="L39" s="31"/>
      <c r="M39" s="13"/>
      <c r="N39" s="2"/>
      <c r="O39" s="2"/>
      <c r="P39" s="2"/>
      <c r="Q39" s="2"/>
    </row>
    <row r="40" thickTop="1" thickBot="1" ht="25" customHeight="1">
      <c r="A40" s="10"/>
      <c r="B40" s="1"/>
      <c r="C40" s="65">
        <v>0</v>
      </c>
      <c r="D40" s="1"/>
      <c r="E40" s="65" t="s">
        <v>117</v>
      </c>
      <c r="F40" s="1"/>
      <c r="G40" s="66" t="s">
        <v>110</v>
      </c>
      <c r="H40" s="67">
        <f>J28+J34</f>
        <v>0</v>
      </c>
      <c r="I40" s="66" t="s">
        <v>111</v>
      </c>
      <c r="J40" s="68">
        <f>(L40-H40)</f>
        <v>0</v>
      </c>
      <c r="K40" s="66" t="s">
        <v>112</v>
      </c>
      <c r="L40" s="69">
        <f>ROUND((J28+J34)*1.21,2)</f>
        <v>0</v>
      </c>
      <c r="M40" s="13"/>
      <c r="N40" s="2"/>
      <c r="O40" s="2"/>
      <c r="P40" s="2"/>
      <c r="Q40" s="40">
        <f>0+Q28+Q34</f>
        <v>0</v>
      </c>
      <c r="R40" s="9">
        <f>0+R28+R34</f>
        <v>0</v>
      </c>
      <c r="S40" s="70">
        <f>Q40*(1+J40)+R40</f>
        <v>0</v>
      </c>
    </row>
    <row r="41" thickTop="1" thickBot="1" ht="25" customHeight="1">
      <c r="A41" s="10"/>
      <c r="B41" s="71"/>
      <c r="C41" s="71"/>
      <c r="D41" s="71"/>
      <c r="E41" s="71"/>
      <c r="F41" s="71"/>
      <c r="G41" s="72" t="s">
        <v>113</v>
      </c>
      <c r="H41" s="73">
        <f>0+J28+J34</f>
        <v>0</v>
      </c>
      <c r="I41" s="72" t="s">
        <v>114</v>
      </c>
      <c r="J41" s="74">
        <f>0+J40</f>
        <v>0</v>
      </c>
      <c r="K41" s="72" t="s">
        <v>115</v>
      </c>
      <c r="L41" s="75">
        <f>0+L40</f>
        <v>0</v>
      </c>
      <c r="M41" s="13"/>
      <c r="N41" s="2"/>
      <c r="O41" s="2"/>
      <c r="P41" s="2"/>
      <c r="Q41" s="2"/>
    </row>
    <row r="42" ht="40" customHeight="1">
      <c r="A42" s="10"/>
      <c r="B42" s="79" t="s">
        <v>141</v>
      </c>
      <c r="C42" s="1"/>
      <c r="D42" s="1"/>
      <c r="E42" s="1"/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>
      <c r="A43" s="10"/>
      <c r="B43" s="48">
        <v>3</v>
      </c>
      <c r="C43" s="49" t="s">
        <v>142</v>
      </c>
      <c r="D43" s="49"/>
      <c r="E43" s="49" t="s">
        <v>143</v>
      </c>
      <c r="F43" s="49" t="s">
        <v>7</v>
      </c>
      <c r="G43" s="50" t="s">
        <v>144</v>
      </c>
      <c r="H43" s="51">
        <v>1.7</v>
      </c>
      <c r="I43" s="52">
        <v>0</v>
      </c>
      <c r="J43" s="53">
        <f>ROUND(H43*I43,2)</f>
        <v>0</v>
      </c>
      <c r="K43" s="54">
        <v>0.20999999999999999</v>
      </c>
      <c r="L43" s="55">
        <f>ROUND(J43*1.21,2)</f>
        <v>0</v>
      </c>
      <c r="M43" s="13"/>
      <c r="N43" s="2"/>
      <c r="O43" s="2"/>
      <c r="P43" s="2"/>
      <c r="Q43" s="40">
        <f>IF(ISNUMBER(K43),IF(H43&gt;0,IF(I43&gt;0,J43,0),0),0)</f>
        <v>0</v>
      </c>
      <c r="R43" s="9">
        <f>IF(ISNUMBER(K43)=FALSE,J43,0)</f>
        <v>0</v>
      </c>
    </row>
    <row r="44">
      <c r="A44" s="10"/>
      <c r="B44" s="56" t="s">
        <v>76</v>
      </c>
      <c r="C44" s="1"/>
      <c r="D44" s="1"/>
      <c r="E44" s="57" t="s">
        <v>486</v>
      </c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56" t="s">
        <v>78</v>
      </c>
      <c r="C45" s="1"/>
      <c r="D45" s="1"/>
      <c r="E45" s="57" t="s">
        <v>637</v>
      </c>
      <c r="F45" s="1"/>
      <c r="G45" s="1"/>
      <c r="H45" s="47"/>
      <c r="I45" s="1"/>
      <c r="J45" s="47"/>
      <c r="K45" s="1"/>
      <c r="L45" s="1"/>
      <c r="M45" s="13"/>
      <c r="N45" s="2"/>
      <c r="O45" s="2"/>
      <c r="P45" s="2"/>
      <c r="Q45" s="2"/>
    </row>
    <row r="46">
      <c r="A46" s="10"/>
      <c r="B46" s="56" t="s">
        <v>80</v>
      </c>
      <c r="C46" s="1"/>
      <c r="D46" s="1"/>
      <c r="E46" s="57" t="s">
        <v>147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82</v>
      </c>
      <c r="C47" s="1"/>
      <c r="D47" s="1"/>
      <c r="E47" s="57" t="s">
        <v>83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 thickBot="1">
      <c r="A48" s="10"/>
      <c r="B48" s="58" t="s">
        <v>84</v>
      </c>
      <c r="C48" s="31"/>
      <c r="D48" s="31"/>
      <c r="E48" s="29"/>
      <c r="F48" s="31"/>
      <c r="G48" s="31"/>
      <c r="H48" s="59"/>
      <c r="I48" s="31"/>
      <c r="J48" s="59"/>
      <c r="K48" s="31"/>
      <c r="L48" s="31"/>
      <c r="M48" s="13"/>
      <c r="N48" s="2"/>
      <c r="O48" s="2"/>
      <c r="P48" s="2"/>
      <c r="Q48" s="2"/>
    </row>
    <row r="49" thickTop="1">
      <c r="A49" s="10"/>
      <c r="B49" s="48">
        <v>4</v>
      </c>
      <c r="C49" s="49" t="s">
        <v>148</v>
      </c>
      <c r="D49" s="49"/>
      <c r="E49" s="49" t="s">
        <v>149</v>
      </c>
      <c r="F49" s="49" t="s">
        <v>7</v>
      </c>
      <c r="G49" s="50" t="s">
        <v>144</v>
      </c>
      <c r="H49" s="60">
        <v>3.3999999999999999</v>
      </c>
      <c r="I49" s="61">
        <v>0</v>
      </c>
      <c r="J49" s="62">
        <f>ROUND(H49*I49,2)</f>
        <v>0</v>
      </c>
      <c r="K49" s="63">
        <v>0.20999999999999999</v>
      </c>
      <c r="L49" s="64">
        <f>ROUND(J49*1.21,2)</f>
        <v>0</v>
      </c>
      <c r="M49" s="13"/>
      <c r="N49" s="2"/>
      <c r="O49" s="2"/>
      <c r="P49" s="2"/>
      <c r="Q49" s="40">
        <f>IF(ISNUMBER(K49),IF(H49&gt;0,IF(I49&gt;0,J49,0),0),0)</f>
        <v>0</v>
      </c>
      <c r="R49" s="9">
        <f>IF(ISNUMBER(K49)=FALSE,J49,0)</f>
        <v>0</v>
      </c>
    </row>
    <row r="50">
      <c r="A50" s="10"/>
      <c r="B50" s="56" t="s">
        <v>76</v>
      </c>
      <c r="C50" s="1"/>
      <c r="D50" s="1"/>
      <c r="E50" s="57" t="s">
        <v>150</v>
      </c>
      <c r="F50" s="1"/>
      <c r="G50" s="1"/>
      <c r="H50" s="47"/>
      <c r="I50" s="1"/>
      <c r="J50" s="47"/>
      <c r="K50" s="1"/>
      <c r="L50" s="1"/>
      <c r="M50" s="13"/>
      <c r="N50" s="2"/>
      <c r="O50" s="2"/>
      <c r="P50" s="2"/>
      <c r="Q50" s="2"/>
    </row>
    <row r="51">
      <c r="A51" s="10"/>
      <c r="B51" s="56" t="s">
        <v>78</v>
      </c>
      <c r="C51" s="1"/>
      <c r="D51" s="1"/>
      <c r="E51" s="57" t="s">
        <v>638</v>
      </c>
      <c r="F51" s="1"/>
      <c r="G51" s="1"/>
      <c r="H51" s="47"/>
      <c r="I51" s="1"/>
      <c r="J51" s="47"/>
      <c r="K51" s="1"/>
      <c r="L51" s="1"/>
      <c r="M51" s="13"/>
      <c r="N51" s="2"/>
      <c r="O51" s="2"/>
      <c r="P51" s="2"/>
      <c r="Q51" s="2"/>
    </row>
    <row r="52">
      <c r="A52" s="10"/>
      <c r="B52" s="56" t="s">
        <v>80</v>
      </c>
      <c r="C52" s="1"/>
      <c r="D52" s="1"/>
      <c r="E52" s="57" t="s">
        <v>152</v>
      </c>
      <c r="F52" s="1"/>
      <c r="G52" s="1"/>
      <c r="H52" s="47"/>
      <c r="I52" s="1"/>
      <c r="J52" s="47"/>
      <c r="K52" s="1"/>
      <c r="L52" s="1"/>
      <c r="M52" s="13"/>
      <c r="N52" s="2"/>
      <c r="O52" s="2"/>
      <c r="P52" s="2"/>
      <c r="Q52" s="2"/>
    </row>
    <row r="53">
      <c r="A53" s="10"/>
      <c r="B53" s="56" t="s">
        <v>82</v>
      </c>
      <c r="C53" s="1"/>
      <c r="D53" s="1"/>
      <c r="E53" s="57" t="s">
        <v>83</v>
      </c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 thickBot="1">
      <c r="A54" s="10"/>
      <c r="B54" s="58" t="s">
        <v>84</v>
      </c>
      <c r="C54" s="31"/>
      <c r="D54" s="31"/>
      <c r="E54" s="29"/>
      <c r="F54" s="31"/>
      <c r="G54" s="31"/>
      <c r="H54" s="59"/>
      <c r="I54" s="31"/>
      <c r="J54" s="59"/>
      <c r="K54" s="31"/>
      <c r="L54" s="31"/>
      <c r="M54" s="13"/>
      <c r="N54" s="2"/>
      <c r="O54" s="2"/>
      <c r="P54" s="2"/>
      <c r="Q54" s="2"/>
    </row>
    <row r="55" thickTop="1">
      <c r="A55" s="10"/>
      <c r="B55" s="48">
        <v>5</v>
      </c>
      <c r="C55" s="49" t="s">
        <v>434</v>
      </c>
      <c r="D55" s="49"/>
      <c r="E55" s="49" t="s">
        <v>435</v>
      </c>
      <c r="F55" s="49" t="s">
        <v>7</v>
      </c>
      <c r="G55" s="50" t="s">
        <v>163</v>
      </c>
      <c r="H55" s="60">
        <v>10</v>
      </c>
      <c r="I55" s="61">
        <v>0</v>
      </c>
      <c r="J55" s="62">
        <f>ROUND(H55*I55,2)</f>
        <v>0</v>
      </c>
      <c r="K55" s="63">
        <v>0.20999999999999999</v>
      </c>
      <c r="L55" s="64">
        <f>ROUND(J55*1.21,2)</f>
        <v>0</v>
      </c>
      <c r="M55" s="13"/>
      <c r="N55" s="2"/>
      <c r="O55" s="2"/>
      <c r="P55" s="2"/>
      <c r="Q55" s="40">
        <f>IF(ISNUMBER(K55),IF(H55&gt;0,IF(I55&gt;0,J55,0),0),0)</f>
        <v>0</v>
      </c>
      <c r="R55" s="9">
        <f>IF(ISNUMBER(K55)=FALSE,J55,0)</f>
        <v>0</v>
      </c>
    </row>
    <row r="56">
      <c r="A56" s="10"/>
      <c r="B56" s="56" t="s">
        <v>76</v>
      </c>
      <c r="C56" s="1"/>
      <c r="D56" s="1"/>
      <c r="E56" s="57" t="s">
        <v>436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78</v>
      </c>
      <c r="C57" s="1"/>
      <c r="D57" s="1"/>
      <c r="E57" s="57" t="s">
        <v>639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80</v>
      </c>
      <c r="C58" s="1"/>
      <c r="D58" s="1"/>
      <c r="E58" s="57" t="s">
        <v>152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82</v>
      </c>
      <c r="C59" s="1"/>
      <c r="D59" s="1"/>
      <c r="E59" s="57" t="s">
        <v>83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 thickBot="1">
      <c r="A60" s="10"/>
      <c r="B60" s="58" t="s">
        <v>84</v>
      </c>
      <c r="C60" s="31"/>
      <c r="D60" s="31"/>
      <c r="E60" s="29"/>
      <c r="F60" s="31"/>
      <c r="G60" s="31"/>
      <c r="H60" s="59"/>
      <c r="I60" s="31"/>
      <c r="J60" s="59"/>
      <c r="K60" s="31"/>
      <c r="L60" s="31"/>
      <c r="M60" s="13"/>
      <c r="N60" s="2"/>
      <c r="O60" s="2"/>
      <c r="P60" s="2"/>
      <c r="Q60" s="2"/>
    </row>
    <row r="61" thickTop="1">
      <c r="A61" s="10"/>
      <c r="B61" s="48">
        <v>6</v>
      </c>
      <c r="C61" s="49" t="s">
        <v>170</v>
      </c>
      <c r="D61" s="49"/>
      <c r="E61" s="49" t="s">
        <v>171</v>
      </c>
      <c r="F61" s="49" t="s">
        <v>7</v>
      </c>
      <c r="G61" s="50" t="s">
        <v>144</v>
      </c>
      <c r="H61" s="60">
        <v>85.700000000000003</v>
      </c>
      <c r="I61" s="61">
        <v>0</v>
      </c>
      <c r="J61" s="62">
        <f>ROUND(H61*I61,2)</f>
        <v>0</v>
      </c>
      <c r="K61" s="63">
        <v>0.20999999999999999</v>
      </c>
      <c r="L61" s="64">
        <f>ROUND(J61*1.21,2)</f>
        <v>0</v>
      </c>
      <c r="M61" s="13"/>
      <c r="N61" s="2"/>
      <c r="O61" s="2"/>
      <c r="P61" s="2"/>
      <c r="Q61" s="40">
        <f>IF(ISNUMBER(K61),IF(H61&gt;0,IF(I61&gt;0,J61,0),0),0)</f>
        <v>0</v>
      </c>
      <c r="R61" s="9">
        <f>IF(ISNUMBER(K61)=FALSE,J61,0)</f>
        <v>0</v>
      </c>
    </row>
    <row r="62">
      <c r="A62" s="10"/>
      <c r="B62" s="56" t="s">
        <v>76</v>
      </c>
      <c r="C62" s="1"/>
      <c r="D62" s="1"/>
      <c r="E62" s="57" t="s">
        <v>380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78</v>
      </c>
      <c r="C63" s="1"/>
      <c r="D63" s="1"/>
      <c r="E63" s="57" t="s">
        <v>640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80</v>
      </c>
      <c r="C64" s="1"/>
      <c r="D64" s="1"/>
      <c r="E64" s="57" t="s">
        <v>152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82</v>
      </c>
      <c r="C65" s="1"/>
      <c r="D65" s="1"/>
      <c r="E65" s="57" t="s">
        <v>83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 thickBot="1">
      <c r="A66" s="10"/>
      <c r="B66" s="58" t="s">
        <v>84</v>
      </c>
      <c r="C66" s="31"/>
      <c r="D66" s="31"/>
      <c r="E66" s="29"/>
      <c r="F66" s="31"/>
      <c r="G66" s="31"/>
      <c r="H66" s="59"/>
      <c r="I66" s="31"/>
      <c r="J66" s="59"/>
      <c r="K66" s="31"/>
      <c r="L66" s="31"/>
      <c r="M66" s="13"/>
      <c r="N66" s="2"/>
      <c r="O66" s="2"/>
      <c r="P66" s="2"/>
      <c r="Q66" s="2"/>
    </row>
    <row r="67" thickTop="1">
      <c r="A67" s="10"/>
      <c r="B67" s="48">
        <v>7</v>
      </c>
      <c r="C67" s="49" t="s">
        <v>179</v>
      </c>
      <c r="D67" s="49" t="s">
        <v>123</v>
      </c>
      <c r="E67" s="49" t="s">
        <v>180</v>
      </c>
      <c r="F67" s="49" t="s">
        <v>7</v>
      </c>
      <c r="G67" s="50" t="s">
        <v>144</v>
      </c>
      <c r="H67" s="60">
        <v>10.44</v>
      </c>
      <c r="I67" s="61">
        <v>0</v>
      </c>
      <c r="J67" s="62">
        <f>ROUND(H67*I67,2)</f>
        <v>0</v>
      </c>
      <c r="K67" s="63">
        <v>0.20999999999999999</v>
      </c>
      <c r="L67" s="64">
        <f>ROUND(J67*1.21,2)</f>
        <v>0</v>
      </c>
      <c r="M67" s="13"/>
      <c r="N67" s="2"/>
      <c r="O67" s="2"/>
      <c r="P67" s="2"/>
      <c r="Q67" s="40">
        <f>IF(ISNUMBER(K67),IF(H67&gt;0,IF(I67&gt;0,J67,0),0),0)</f>
        <v>0</v>
      </c>
      <c r="R67" s="9">
        <f>IF(ISNUMBER(K67)=FALSE,J67,0)</f>
        <v>0</v>
      </c>
    </row>
    <row r="68">
      <c r="A68" s="10"/>
      <c r="B68" s="56" t="s">
        <v>76</v>
      </c>
      <c r="C68" s="1"/>
      <c r="D68" s="1"/>
      <c r="E68" s="57" t="s">
        <v>181</v>
      </c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56" t="s">
        <v>78</v>
      </c>
      <c r="C69" s="1"/>
      <c r="D69" s="1"/>
      <c r="E69" s="57" t="s">
        <v>641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80</v>
      </c>
      <c r="C70" s="1"/>
      <c r="D70" s="1"/>
      <c r="E70" s="57" t="s">
        <v>183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82</v>
      </c>
      <c r="C71" s="1"/>
      <c r="D71" s="1"/>
      <c r="E71" s="57" t="s">
        <v>83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 thickBot="1">
      <c r="A72" s="10"/>
      <c r="B72" s="58" t="s">
        <v>84</v>
      </c>
      <c r="C72" s="31"/>
      <c r="D72" s="31"/>
      <c r="E72" s="29"/>
      <c r="F72" s="31"/>
      <c r="G72" s="31"/>
      <c r="H72" s="59"/>
      <c r="I72" s="31"/>
      <c r="J72" s="59"/>
      <c r="K72" s="31"/>
      <c r="L72" s="31"/>
      <c r="M72" s="13"/>
      <c r="N72" s="2"/>
      <c r="O72" s="2"/>
      <c r="P72" s="2"/>
      <c r="Q72" s="2"/>
    </row>
    <row r="73" thickTop="1">
      <c r="A73" s="10"/>
      <c r="B73" s="48">
        <v>8</v>
      </c>
      <c r="C73" s="49" t="s">
        <v>186</v>
      </c>
      <c r="D73" s="49"/>
      <c r="E73" s="49" t="s">
        <v>187</v>
      </c>
      <c r="F73" s="49" t="s">
        <v>7</v>
      </c>
      <c r="G73" s="50" t="s">
        <v>144</v>
      </c>
      <c r="H73" s="60">
        <v>10.44</v>
      </c>
      <c r="I73" s="61">
        <v>0</v>
      </c>
      <c r="J73" s="62">
        <f>ROUND(H73*I73,2)</f>
        <v>0</v>
      </c>
      <c r="K73" s="63">
        <v>0.20999999999999999</v>
      </c>
      <c r="L73" s="64">
        <f>ROUND(J73*1.21,2)</f>
        <v>0</v>
      </c>
      <c r="M73" s="13"/>
      <c r="N73" s="2"/>
      <c r="O73" s="2"/>
      <c r="P73" s="2"/>
      <c r="Q73" s="40">
        <f>IF(ISNUMBER(K73),IF(H73&gt;0,IF(I73&gt;0,J73,0),0),0)</f>
        <v>0</v>
      </c>
      <c r="R73" s="9">
        <f>IF(ISNUMBER(K73)=FALSE,J73,0)</f>
        <v>0</v>
      </c>
    </row>
    <row r="74">
      <c r="A74" s="10"/>
      <c r="B74" s="56" t="s">
        <v>76</v>
      </c>
      <c r="C74" s="1"/>
      <c r="D74" s="1"/>
      <c r="E74" s="57" t="s">
        <v>188</v>
      </c>
      <c r="F74" s="1"/>
      <c r="G74" s="1"/>
      <c r="H74" s="47"/>
      <c r="I74" s="1"/>
      <c r="J74" s="47"/>
      <c r="K74" s="1"/>
      <c r="L74" s="1"/>
      <c r="M74" s="13"/>
      <c r="N74" s="2"/>
      <c r="O74" s="2"/>
      <c r="P74" s="2"/>
      <c r="Q74" s="2"/>
    </row>
    <row r="75">
      <c r="A75" s="10"/>
      <c r="B75" s="56" t="s">
        <v>78</v>
      </c>
      <c r="C75" s="1"/>
      <c r="D75" s="1"/>
      <c r="E75" s="57" t="s">
        <v>642</v>
      </c>
      <c r="F75" s="1"/>
      <c r="G75" s="1"/>
      <c r="H75" s="47"/>
      <c r="I75" s="1"/>
      <c r="J75" s="47"/>
      <c r="K75" s="1"/>
      <c r="L75" s="1"/>
      <c r="M75" s="13"/>
      <c r="N75" s="2"/>
      <c r="O75" s="2"/>
      <c r="P75" s="2"/>
      <c r="Q75" s="2"/>
    </row>
    <row r="76">
      <c r="A76" s="10"/>
      <c r="B76" s="56" t="s">
        <v>80</v>
      </c>
      <c r="C76" s="1"/>
      <c r="D76" s="1"/>
      <c r="E76" s="57" t="s">
        <v>190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82</v>
      </c>
      <c r="C77" s="1"/>
      <c r="D77" s="1"/>
      <c r="E77" s="57" t="s">
        <v>83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 thickBot="1">
      <c r="A78" s="10"/>
      <c r="B78" s="58" t="s">
        <v>84</v>
      </c>
      <c r="C78" s="31"/>
      <c r="D78" s="31"/>
      <c r="E78" s="29"/>
      <c r="F78" s="31"/>
      <c r="G78" s="31"/>
      <c r="H78" s="59"/>
      <c r="I78" s="31"/>
      <c r="J78" s="59"/>
      <c r="K78" s="31"/>
      <c r="L78" s="31"/>
      <c r="M78" s="13"/>
      <c r="N78" s="2"/>
      <c r="O78" s="2"/>
      <c r="P78" s="2"/>
      <c r="Q78" s="2"/>
    </row>
    <row r="79" thickTop="1" thickBot="1" ht="25" customHeight="1">
      <c r="A79" s="10"/>
      <c r="B79" s="1"/>
      <c r="C79" s="65">
        <v>1</v>
      </c>
      <c r="D79" s="1"/>
      <c r="E79" s="65" t="s">
        <v>118</v>
      </c>
      <c r="F79" s="1"/>
      <c r="G79" s="66" t="s">
        <v>110</v>
      </c>
      <c r="H79" s="67">
        <f>J43+J49+J55+J61+J67+J73</f>
        <v>0</v>
      </c>
      <c r="I79" s="66" t="s">
        <v>111</v>
      </c>
      <c r="J79" s="68">
        <f>(L79-H79)</f>
        <v>0</v>
      </c>
      <c r="K79" s="66" t="s">
        <v>112</v>
      </c>
      <c r="L79" s="69">
        <f>ROUND((J43+J49+J55+J61+J67+J73)*1.21,2)</f>
        <v>0</v>
      </c>
      <c r="M79" s="13"/>
      <c r="N79" s="2"/>
      <c r="O79" s="2"/>
      <c r="P79" s="2"/>
      <c r="Q79" s="40">
        <f>0+Q43+Q49+Q55+Q61+Q67+Q73</f>
        <v>0</v>
      </c>
      <c r="R79" s="9">
        <f>0+R43+R49+R55+R61+R67+R73</f>
        <v>0</v>
      </c>
      <c r="S79" s="70">
        <f>Q79*(1+J79)+R79</f>
        <v>0</v>
      </c>
    </row>
    <row r="80" thickTop="1" thickBot="1" ht="25" customHeight="1">
      <c r="A80" s="10"/>
      <c r="B80" s="71"/>
      <c r="C80" s="71"/>
      <c r="D80" s="71"/>
      <c r="E80" s="71"/>
      <c r="F80" s="71"/>
      <c r="G80" s="72" t="s">
        <v>113</v>
      </c>
      <c r="H80" s="73">
        <f>0+J43+J49+J55+J61+J67+J73</f>
        <v>0</v>
      </c>
      <c r="I80" s="72" t="s">
        <v>114</v>
      </c>
      <c r="J80" s="74">
        <f>0+J79</f>
        <v>0</v>
      </c>
      <c r="K80" s="72" t="s">
        <v>115</v>
      </c>
      <c r="L80" s="75">
        <f>0+L79</f>
        <v>0</v>
      </c>
      <c r="M80" s="13"/>
      <c r="N80" s="2"/>
      <c r="O80" s="2"/>
      <c r="P80" s="2"/>
      <c r="Q80" s="2"/>
    </row>
    <row r="81" ht="40" customHeight="1">
      <c r="A81" s="10"/>
      <c r="B81" s="79" t="s">
        <v>556</v>
      </c>
      <c r="C81" s="1"/>
      <c r="D81" s="1"/>
      <c r="E81" s="1"/>
      <c r="F81" s="1"/>
      <c r="G81" s="1"/>
      <c r="H81" s="47"/>
      <c r="I81" s="1"/>
      <c r="J81" s="47"/>
      <c r="K81" s="1"/>
      <c r="L81" s="1"/>
      <c r="M81" s="13"/>
      <c r="N81" s="2"/>
      <c r="O81" s="2"/>
      <c r="P81" s="2"/>
      <c r="Q81" s="2"/>
    </row>
    <row r="82">
      <c r="A82" s="10"/>
      <c r="B82" s="48">
        <v>9</v>
      </c>
      <c r="C82" s="49" t="s">
        <v>643</v>
      </c>
      <c r="D82" s="49"/>
      <c r="E82" s="49" t="s">
        <v>644</v>
      </c>
      <c r="F82" s="49" t="s">
        <v>7</v>
      </c>
      <c r="G82" s="50" t="s">
        <v>227</v>
      </c>
      <c r="H82" s="51">
        <v>30</v>
      </c>
      <c r="I82" s="52">
        <v>0</v>
      </c>
      <c r="J82" s="53">
        <f>ROUND(H82*I82,2)</f>
        <v>0</v>
      </c>
      <c r="K82" s="54">
        <v>0.20999999999999999</v>
      </c>
      <c r="L82" s="55">
        <f>ROUND(J82*1.21,2)</f>
        <v>0</v>
      </c>
      <c r="M82" s="13"/>
      <c r="N82" s="2"/>
      <c r="O82" s="2"/>
      <c r="P82" s="2"/>
      <c r="Q82" s="40">
        <f>IF(ISNUMBER(K82),IF(H82&gt;0,IF(I82&gt;0,J82,0),0),0)</f>
        <v>0</v>
      </c>
      <c r="R82" s="9">
        <f>IF(ISNUMBER(K82)=FALSE,J82,0)</f>
        <v>0</v>
      </c>
    </row>
    <row r="83">
      <c r="A83" s="10"/>
      <c r="B83" s="56" t="s">
        <v>76</v>
      </c>
      <c r="C83" s="1"/>
      <c r="D83" s="1"/>
      <c r="E83" s="57" t="s">
        <v>645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78</v>
      </c>
      <c r="C84" s="1"/>
      <c r="D84" s="1"/>
      <c r="E84" s="57" t="s">
        <v>646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>
      <c r="A85" s="10"/>
      <c r="B85" s="56" t="s">
        <v>80</v>
      </c>
      <c r="C85" s="1"/>
      <c r="D85" s="1"/>
      <c r="E85" s="57" t="s">
        <v>206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>
      <c r="A86" s="10"/>
      <c r="B86" s="56" t="s">
        <v>82</v>
      </c>
      <c r="C86" s="1"/>
      <c r="D86" s="1"/>
      <c r="E86" s="57" t="s">
        <v>83</v>
      </c>
      <c r="F86" s="1"/>
      <c r="G86" s="1"/>
      <c r="H86" s="47"/>
      <c r="I86" s="1"/>
      <c r="J86" s="47"/>
      <c r="K86" s="1"/>
      <c r="L86" s="1"/>
      <c r="M86" s="13"/>
      <c r="N86" s="2"/>
      <c r="O86" s="2"/>
      <c r="P86" s="2"/>
      <c r="Q86" s="2"/>
    </row>
    <row r="87" thickBot="1">
      <c r="A87" s="10"/>
      <c r="B87" s="58" t="s">
        <v>84</v>
      </c>
      <c r="C87" s="31"/>
      <c r="D87" s="31"/>
      <c r="E87" s="29"/>
      <c r="F87" s="31"/>
      <c r="G87" s="31"/>
      <c r="H87" s="59"/>
      <c r="I87" s="31"/>
      <c r="J87" s="59"/>
      <c r="K87" s="31"/>
      <c r="L87" s="31"/>
      <c r="M87" s="13"/>
      <c r="N87" s="2"/>
      <c r="O87" s="2"/>
      <c r="P87" s="2"/>
      <c r="Q87" s="2"/>
    </row>
    <row r="88" thickTop="1">
      <c r="A88" s="10"/>
      <c r="B88" s="48">
        <v>10</v>
      </c>
      <c r="C88" s="49" t="s">
        <v>545</v>
      </c>
      <c r="D88" s="49"/>
      <c r="E88" s="49" t="s">
        <v>546</v>
      </c>
      <c r="F88" s="49" t="s">
        <v>7</v>
      </c>
      <c r="G88" s="50" t="s">
        <v>227</v>
      </c>
      <c r="H88" s="60">
        <v>363.875</v>
      </c>
      <c r="I88" s="61">
        <v>0</v>
      </c>
      <c r="J88" s="62">
        <f>ROUND(H88*I88,2)</f>
        <v>0</v>
      </c>
      <c r="K88" s="63">
        <v>0.20999999999999999</v>
      </c>
      <c r="L88" s="64">
        <f>ROUND(J88*1.21,2)</f>
        <v>0</v>
      </c>
      <c r="M88" s="13"/>
      <c r="N88" s="2"/>
      <c r="O88" s="2"/>
      <c r="P88" s="2"/>
      <c r="Q88" s="40">
        <f>IF(ISNUMBER(K88),IF(H88&gt;0,IF(I88&gt;0,J88,0),0),0)</f>
        <v>0</v>
      </c>
      <c r="R88" s="9">
        <f>IF(ISNUMBER(K88)=FALSE,J88,0)</f>
        <v>0</v>
      </c>
    </row>
    <row r="89">
      <c r="A89" s="10"/>
      <c r="B89" s="56" t="s">
        <v>76</v>
      </c>
      <c r="C89" s="1"/>
      <c r="D89" s="1"/>
      <c r="E89" s="57" t="s">
        <v>547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56" t="s">
        <v>78</v>
      </c>
      <c r="C90" s="1"/>
      <c r="D90" s="1"/>
      <c r="E90" s="57" t="s">
        <v>647</v>
      </c>
      <c r="F90" s="1"/>
      <c r="G90" s="1"/>
      <c r="H90" s="47"/>
      <c r="I90" s="1"/>
      <c r="J90" s="47"/>
      <c r="K90" s="1"/>
      <c r="L90" s="1"/>
      <c r="M90" s="13"/>
      <c r="N90" s="2"/>
      <c r="O90" s="2"/>
      <c r="P90" s="2"/>
      <c r="Q90" s="2"/>
    </row>
    <row r="91">
      <c r="A91" s="10"/>
      <c r="B91" s="56" t="s">
        <v>80</v>
      </c>
      <c r="C91" s="1"/>
      <c r="D91" s="1"/>
      <c r="E91" s="57" t="s">
        <v>549</v>
      </c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>
      <c r="A92" s="10"/>
      <c r="B92" s="56" t="s">
        <v>82</v>
      </c>
      <c r="C92" s="1"/>
      <c r="D92" s="1"/>
      <c r="E92" s="57" t="s">
        <v>83</v>
      </c>
      <c r="F92" s="1"/>
      <c r="G92" s="1"/>
      <c r="H92" s="47"/>
      <c r="I92" s="1"/>
      <c r="J92" s="47"/>
      <c r="K92" s="1"/>
      <c r="L92" s="1"/>
      <c r="M92" s="13"/>
      <c r="N92" s="2"/>
      <c r="O92" s="2"/>
      <c r="P92" s="2"/>
      <c r="Q92" s="2"/>
    </row>
    <row r="93" thickBot="1">
      <c r="A93" s="10"/>
      <c r="B93" s="58" t="s">
        <v>84</v>
      </c>
      <c r="C93" s="31"/>
      <c r="D93" s="31"/>
      <c r="E93" s="29"/>
      <c r="F93" s="31"/>
      <c r="G93" s="31"/>
      <c r="H93" s="59"/>
      <c r="I93" s="31"/>
      <c r="J93" s="59"/>
      <c r="K93" s="31"/>
      <c r="L93" s="31"/>
      <c r="M93" s="13"/>
      <c r="N93" s="2"/>
      <c r="O93" s="2"/>
      <c r="P93" s="2"/>
      <c r="Q93" s="2"/>
    </row>
    <row r="94" thickTop="1">
      <c r="A94" s="10"/>
      <c r="B94" s="48">
        <v>11</v>
      </c>
      <c r="C94" s="49" t="s">
        <v>211</v>
      </c>
      <c r="D94" s="49"/>
      <c r="E94" s="49" t="s">
        <v>212</v>
      </c>
      <c r="F94" s="49" t="s">
        <v>7</v>
      </c>
      <c r="G94" s="50" t="s">
        <v>163</v>
      </c>
      <c r="H94" s="60">
        <v>4.5</v>
      </c>
      <c r="I94" s="61">
        <v>0</v>
      </c>
      <c r="J94" s="62">
        <f>ROUND(H94*I94,2)</f>
        <v>0</v>
      </c>
      <c r="K94" s="63">
        <v>0.20999999999999999</v>
      </c>
      <c r="L94" s="64">
        <f>ROUND(J94*1.21,2)</f>
        <v>0</v>
      </c>
      <c r="M94" s="13"/>
      <c r="N94" s="2"/>
      <c r="O94" s="2"/>
      <c r="P94" s="2"/>
      <c r="Q94" s="40">
        <f>IF(ISNUMBER(K94),IF(H94&gt;0,IF(I94&gt;0,J94,0),0),0)</f>
        <v>0</v>
      </c>
      <c r="R94" s="9">
        <f>IF(ISNUMBER(K94)=FALSE,J94,0)</f>
        <v>0</v>
      </c>
    </row>
    <row r="95">
      <c r="A95" s="10"/>
      <c r="B95" s="56" t="s">
        <v>76</v>
      </c>
      <c r="C95" s="1"/>
      <c r="D95" s="1"/>
      <c r="E95" s="57" t="s">
        <v>213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>
      <c r="A96" s="10"/>
      <c r="B96" s="56" t="s">
        <v>78</v>
      </c>
      <c r="C96" s="1"/>
      <c r="D96" s="1"/>
      <c r="E96" s="57" t="s">
        <v>648</v>
      </c>
      <c r="F96" s="1"/>
      <c r="G96" s="1"/>
      <c r="H96" s="47"/>
      <c r="I96" s="1"/>
      <c r="J96" s="47"/>
      <c r="K96" s="1"/>
      <c r="L96" s="1"/>
      <c r="M96" s="13"/>
      <c r="N96" s="2"/>
      <c r="O96" s="2"/>
      <c r="P96" s="2"/>
      <c r="Q96" s="2"/>
    </row>
    <row r="97">
      <c r="A97" s="10"/>
      <c r="B97" s="56" t="s">
        <v>80</v>
      </c>
      <c r="C97" s="1"/>
      <c r="D97" s="1"/>
      <c r="E97" s="57" t="s">
        <v>215</v>
      </c>
      <c r="F97" s="1"/>
      <c r="G97" s="1"/>
      <c r="H97" s="47"/>
      <c r="I97" s="1"/>
      <c r="J97" s="47"/>
      <c r="K97" s="1"/>
      <c r="L97" s="1"/>
      <c r="M97" s="13"/>
      <c r="N97" s="2"/>
      <c r="O97" s="2"/>
      <c r="P97" s="2"/>
      <c r="Q97" s="2"/>
    </row>
    <row r="98">
      <c r="A98" s="10"/>
      <c r="B98" s="56" t="s">
        <v>82</v>
      </c>
      <c r="C98" s="1"/>
      <c r="D98" s="1"/>
      <c r="E98" s="57" t="s">
        <v>83</v>
      </c>
      <c r="F98" s="1"/>
      <c r="G98" s="1"/>
      <c r="H98" s="47"/>
      <c r="I98" s="1"/>
      <c r="J98" s="47"/>
      <c r="K98" s="1"/>
      <c r="L98" s="1"/>
      <c r="M98" s="13"/>
      <c r="N98" s="2"/>
      <c r="O98" s="2"/>
      <c r="P98" s="2"/>
      <c r="Q98" s="2"/>
    </row>
    <row r="99" thickBot="1">
      <c r="A99" s="10"/>
      <c r="B99" s="58" t="s">
        <v>84</v>
      </c>
      <c r="C99" s="31"/>
      <c r="D99" s="31"/>
      <c r="E99" s="29"/>
      <c r="F99" s="31"/>
      <c r="G99" s="31"/>
      <c r="H99" s="59"/>
      <c r="I99" s="31"/>
      <c r="J99" s="59"/>
      <c r="K99" s="31"/>
      <c r="L99" s="31"/>
      <c r="M99" s="13"/>
      <c r="N99" s="2"/>
      <c r="O99" s="2"/>
      <c r="P99" s="2"/>
      <c r="Q99" s="2"/>
    </row>
    <row r="100" thickTop="1" thickBot="1" ht="25" customHeight="1">
      <c r="A100" s="10"/>
      <c r="B100" s="1"/>
      <c r="C100" s="65">
        <v>9</v>
      </c>
      <c r="D100" s="1"/>
      <c r="E100" s="65" t="s">
        <v>551</v>
      </c>
      <c r="F100" s="1"/>
      <c r="G100" s="66" t="s">
        <v>110</v>
      </c>
      <c r="H100" s="67">
        <f>J82+J88+J94</f>
        <v>0</v>
      </c>
      <c r="I100" s="66" t="s">
        <v>111</v>
      </c>
      <c r="J100" s="68">
        <f>(L100-H100)</f>
        <v>0</v>
      </c>
      <c r="K100" s="66" t="s">
        <v>112</v>
      </c>
      <c r="L100" s="69">
        <f>ROUND((J82+J88+J94)*1.21,2)</f>
        <v>0</v>
      </c>
      <c r="M100" s="13"/>
      <c r="N100" s="2"/>
      <c r="O100" s="2"/>
      <c r="P100" s="2"/>
      <c r="Q100" s="40">
        <f>0+Q82+Q88+Q94</f>
        <v>0</v>
      </c>
      <c r="R100" s="9">
        <f>0+R82+R88+R94</f>
        <v>0</v>
      </c>
      <c r="S100" s="70">
        <f>Q100*(1+J100)+R100</f>
        <v>0</v>
      </c>
    </row>
    <row r="101" thickTop="1" thickBot="1" ht="25" customHeight="1">
      <c r="A101" s="10"/>
      <c r="B101" s="71"/>
      <c r="C101" s="71"/>
      <c r="D101" s="71"/>
      <c r="E101" s="71"/>
      <c r="F101" s="71"/>
      <c r="G101" s="72" t="s">
        <v>113</v>
      </c>
      <c r="H101" s="73">
        <f>0+J82+J88+J94</f>
        <v>0</v>
      </c>
      <c r="I101" s="72" t="s">
        <v>114</v>
      </c>
      <c r="J101" s="74">
        <f>0+J100</f>
        <v>0</v>
      </c>
      <c r="K101" s="72" t="s">
        <v>115</v>
      </c>
      <c r="L101" s="75">
        <f>0+L100</f>
        <v>0</v>
      </c>
      <c r="M101" s="13"/>
      <c r="N101" s="2"/>
      <c r="O101" s="2"/>
      <c r="P101" s="2"/>
      <c r="Q101" s="2"/>
    </row>
    <row r="102">
      <c r="A102" s="14"/>
      <c r="B102" s="4"/>
      <c r="C102" s="4"/>
      <c r="D102" s="4"/>
      <c r="E102" s="4"/>
      <c r="F102" s="4"/>
      <c r="G102" s="4"/>
      <c r="H102" s="76"/>
      <c r="I102" s="4"/>
      <c r="J102" s="76"/>
      <c r="K102" s="4"/>
      <c r="L102" s="4"/>
      <c r="M102" s="15"/>
      <c r="N102" s="2"/>
      <c r="O102" s="2"/>
      <c r="P102" s="2"/>
      <c r="Q102" s="2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2"/>
      <c r="O103" s="2"/>
      <c r="P103" s="2"/>
      <c r="Q103" s="2"/>
    </row>
  </sheetData>
  <mergeCells count="74">
    <mergeCell ref="B35:D35"/>
    <mergeCell ref="B36:D36"/>
    <mergeCell ref="B37:D37"/>
    <mergeCell ref="B38:D38"/>
    <mergeCell ref="B39:D39"/>
    <mergeCell ref="B42:L42"/>
    <mergeCell ref="B44:D44"/>
    <mergeCell ref="B45:D45"/>
    <mergeCell ref="B46:D46"/>
    <mergeCell ref="B47:D47"/>
    <mergeCell ref="B48:D48"/>
    <mergeCell ref="B50:D50"/>
    <mergeCell ref="B51:D51"/>
    <mergeCell ref="B52:D52"/>
    <mergeCell ref="B53:D53"/>
    <mergeCell ref="B54:D54"/>
    <mergeCell ref="B56:D56"/>
    <mergeCell ref="B57:D57"/>
    <mergeCell ref="B58:D58"/>
    <mergeCell ref="B59:D59"/>
    <mergeCell ref="B60:D6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3:D33"/>
    <mergeCell ref="B21:D21"/>
    <mergeCell ref="B22:D22"/>
    <mergeCell ref="B62:D62"/>
    <mergeCell ref="B63:D63"/>
    <mergeCell ref="B64:D64"/>
    <mergeCell ref="B65:D65"/>
    <mergeCell ref="B66:D66"/>
    <mergeCell ref="B68:D68"/>
    <mergeCell ref="B69:D69"/>
    <mergeCell ref="B70:D70"/>
    <mergeCell ref="B71:D71"/>
    <mergeCell ref="B72:D72"/>
    <mergeCell ref="B74:D74"/>
    <mergeCell ref="B75:D75"/>
    <mergeCell ref="B76:D76"/>
    <mergeCell ref="B77:D77"/>
    <mergeCell ref="B78:D78"/>
    <mergeCell ref="B83:D83"/>
    <mergeCell ref="B84:D84"/>
    <mergeCell ref="B85:D85"/>
    <mergeCell ref="B86:D86"/>
    <mergeCell ref="B87:D87"/>
    <mergeCell ref="B89:D89"/>
    <mergeCell ref="B90:D90"/>
    <mergeCell ref="B91:D91"/>
    <mergeCell ref="B92:D92"/>
    <mergeCell ref="B93:D93"/>
    <mergeCell ref="B95:D95"/>
    <mergeCell ref="B96:D96"/>
    <mergeCell ref="B97:D97"/>
    <mergeCell ref="B98:D98"/>
    <mergeCell ref="B99:D99"/>
    <mergeCell ref="B81:L81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 codeName="_____VII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0+(H51+H114)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0+H52+H115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649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ROUND(0+((H51+H114)*1.21),2)</f>
        <v>0</v>
      </c>
      <c r="K11" s="1"/>
      <c r="L11" s="1"/>
      <c r="M11" s="13"/>
      <c r="N11" s="2"/>
      <c r="O11" s="2"/>
      <c r="P11" s="2"/>
      <c r="Q11" s="40">
        <f>IF(SUM(K20:K21)&gt;0,ROUND(SUM(S20:S21)/SUM(K20:K21)-1,8),0)</f>
        <v>0</v>
      </c>
      <c r="R11" s="9">
        <f>AVERAGE(J51,J114)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5</v>
      </c>
      <c r="C20" s="1"/>
      <c r="D20" s="1"/>
      <c r="E20" s="44" t="s">
        <v>224</v>
      </c>
      <c r="F20" s="1"/>
      <c r="G20" s="1"/>
      <c r="H20" s="1"/>
      <c r="I20" s="1"/>
      <c r="J20" s="1"/>
      <c r="K20" s="45">
        <f>0+J27+J33+J39+J45</f>
        <v>0</v>
      </c>
      <c r="L20" s="45">
        <f>0+L51</f>
        <v>0</v>
      </c>
      <c r="M20" s="13"/>
      <c r="N20" s="2"/>
      <c r="O20" s="2"/>
      <c r="P20" s="2"/>
      <c r="Q20" s="2"/>
      <c r="S20" s="9">
        <f>S51</f>
        <v>0</v>
      </c>
    </row>
    <row r="21">
      <c r="A21" s="10"/>
      <c r="B21" s="43">
        <v>9</v>
      </c>
      <c r="C21" s="1"/>
      <c r="D21" s="1"/>
      <c r="E21" s="44" t="s">
        <v>551</v>
      </c>
      <c r="F21" s="1"/>
      <c r="G21" s="1"/>
      <c r="H21" s="1"/>
      <c r="I21" s="1"/>
      <c r="J21" s="1"/>
      <c r="K21" s="45">
        <f>0+J54+J60+J66+J72+J78+J84+J90+J96+J102+J108</f>
        <v>0</v>
      </c>
      <c r="L21" s="45">
        <f>0+L114</f>
        <v>0</v>
      </c>
      <c r="M21" s="13"/>
      <c r="N21" s="2"/>
      <c r="O21" s="2"/>
      <c r="P21" s="2"/>
      <c r="Q21" s="2"/>
      <c r="S21" s="9">
        <f>S114</f>
        <v>0</v>
      </c>
    </row>
    <row r="22">
      <c r="A22" s="1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5"/>
      <c r="N22" s="2"/>
      <c r="O22" s="2"/>
      <c r="P22" s="2"/>
      <c r="Q22" s="2"/>
    </row>
    <row r="23" ht="14" customHeight="1">
      <c r="A23" s="4"/>
      <c r="B23" s="35" t="s">
        <v>64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10"/>
      <c r="B25" s="41" t="s">
        <v>65</v>
      </c>
      <c r="C25" s="41" t="s">
        <v>61</v>
      </c>
      <c r="D25" s="41" t="s">
        <v>66</v>
      </c>
      <c r="E25" s="41" t="s">
        <v>62</v>
      </c>
      <c r="F25" s="41" t="s">
        <v>67</v>
      </c>
      <c r="G25" s="42" t="s">
        <v>68</v>
      </c>
      <c r="H25" s="23" t="s">
        <v>69</v>
      </c>
      <c r="I25" s="23" t="s">
        <v>70</v>
      </c>
      <c r="J25" s="23" t="s">
        <v>17</v>
      </c>
      <c r="K25" s="42" t="s">
        <v>71</v>
      </c>
      <c r="L25" s="23" t="s">
        <v>18</v>
      </c>
      <c r="M25" s="78"/>
      <c r="N25" s="2"/>
      <c r="O25" s="2"/>
      <c r="P25" s="2"/>
      <c r="Q25" s="2"/>
    </row>
    <row r="26" ht="40" customHeight="1">
      <c r="A26" s="10"/>
      <c r="B26" s="46" t="s">
        <v>248</v>
      </c>
      <c r="C26" s="1"/>
      <c r="D26" s="1"/>
      <c r="E26" s="1"/>
      <c r="F26" s="1"/>
      <c r="G26" s="1"/>
      <c r="H26" s="47"/>
      <c r="I26" s="1"/>
      <c r="J26" s="47"/>
      <c r="K26" s="1"/>
      <c r="L26" s="1"/>
      <c r="M26" s="13"/>
      <c r="N26" s="2"/>
      <c r="O26" s="2"/>
      <c r="P26" s="2"/>
      <c r="Q26" s="2"/>
    </row>
    <row r="27">
      <c r="A27" s="10"/>
      <c r="B27" s="48">
        <v>1</v>
      </c>
      <c r="C27" s="49" t="s">
        <v>264</v>
      </c>
      <c r="D27" s="49"/>
      <c r="E27" s="49" t="s">
        <v>265</v>
      </c>
      <c r="F27" s="49" t="s">
        <v>7</v>
      </c>
      <c r="G27" s="50" t="s">
        <v>227</v>
      </c>
      <c r="H27" s="51">
        <v>1157</v>
      </c>
      <c r="I27" s="52">
        <v>0</v>
      </c>
      <c r="J27" s="53">
        <f>ROUND(H27*I27,2)</f>
        <v>0</v>
      </c>
      <c r="K27" s="54">
        <v>0.20999999999999999</v>
      </c>
      <c r="L27" s="55">
        <f>ROUND(J27*1.21,2)</f>
        <v>0</v>
      </c>
      <c r="M27" s="13"/>
      <c r="N27" s="2"/>
      <c r="O27" s="2"/>
      <c r="P27" s="2"/>
      <c r="Q27" s="40">
        <f>IF(ISNUMBER(K27),IF(H27&gt;0,IF(I27&gt;0,J27,0),0),0)</f>
        <v>0</v>
      </c>
      <c r="R27" s="9">
        <f>IF(ISNUMBER(K27)=FALSE,J27,0)</f>
        <v>0</v>
      </c>
    </row>
    <row r="28">
      <c r="A28" s="10"/>
      <c r="B28" s="56" t="s">
        <v>76</v>
      </c>
      <c r="C28" s="1"/>
      <c r="D28" s="1"/>
      <c r="E28" s="57" t="s">
        <v>266</v>
      </c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56" t="s">
        <v>78</v>
      </c>
      <c r="C29" s="1"/>
      <c r="D29" s="1"/>
      <c r="E29" s="57" t="s">
        <v>650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80</v>
      </c>
      <c r="C30" s="1"/>
      <c r="D30" s="1"/>
      <c r="E30" s="57" t="s">
        <v>263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82</v>
      </c>
      <c r="C31" s="1"/>
      <c r="D31" s="1"/>
      <c r="E31" s="57" t="s">
        <v>83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 thickBot="1">
      <c r="A32" s="10"/>
      <c r="B32" s="58" t="s">
        <v>84</v>
      </c>
      <c r="C32" s="31"/>
      <c r="D32" s="31"/>
      <c r="E32" s="29"/>
      <c r="F32" s="31"/>
      <c r="G32" s="31"/>
      <c r="H32" s="59"/>
      <c r="I32" s="31"/>
      <c r="J32" s="59"/>
      <c r="K32" s="31"/>
      <c r="L32" s="31"/>
      <c r="M32" s="13"/>
      <c r="N32" s="2"/>
      <c r="O32" s="2"/>
      <c r="P32" s="2"/>
      <c r="Q32" s="2"/>
    </row>
    <row r="33" thickTop="1">
      <c r="A33" s="10"/>
      <c r="B33" s="48">
        <v>2</v>
      </c>
      <c r="C33" s="49" t="s">
        <v>276</v>
      </c>
      <c r="D33" s="49"/>
      <c r="E33" s="49" t="s">
        <v>277</v>
      </c>
      <c r="F33" s="49" t="s">
        <v>7</v>
      </c>
      <c r="G33" s="50" t="s">
        <v>227</v>
      </c>
      <c r="H33" s="60">
        <v>857</v>
      </c>
      <c r="I33" s="61">
        <v>0</v>
      </c>
      <c r="J33" s="62">
        <f>ROUND(H33*I33,2)</f>
        <v>0</v>
      </c>
      <c r="K33" s="63">
        <v>0.20999999999999999</v>
      </c>
      <c r="L33" s="64">
        <f>ROUND(J33*1.21,2)</f>
        <v>0</v>
      </c>
      <c r="M33" s="13"/>
      <c r="N33" s="2"/>
      <c r="O33" s="2"/>
      <c r="P33" s="2"/>
      <c r="Q33" s="40">
        <f>IF(ISNUMBER(K33),IF(H33&gt;0,IF(I33&gt;0,J33,0),0),0)</f>
        <v>0</v>
      </c>
      <c r="R33" s="9">
        <f>IF(ISNUMBER(K33)=FALSE,J33,0)</f>
        <v>0</v>
      </c>
    </row>
    <row r="34">
      <c r="A34" s="10"/>
      <c r="B34" s="56" t="s">
        <v>76</v>
      </c>
      <c r="C34" s="1"/>
      <c r="D34" s="1"/>
      <c r="E34" s="57" t="s">
        <v>278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>
      <c r="A35" s="10"/>
      <c r="B35" s="56" t="s">
        <v>78</v>
      </c>
      <c r="C35" s="1"/>
      <c r="D35" s="1"/>
      <c r="E35" s="57" t="s">
        <v>651</v>
      </c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56" t="s">
        <v>80</v>
      </c>
      <c r="C36" s="1"/>
      <c r="D36" s="1"/>
      <c r="E36" s="57" t="s">
        <v>271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82</v>
      </c>
      <c r="C37" s="1"/>
      <c r="D37" s="1"/>
      <c r="E37" s="57" t="s">
        <v>83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 thickBot="1">
      <c r="A38" s="10"/>
      <c r="B38" s="58" t="s">
        <v>84</v>
      </c>
      <c r="C38" s="31"/>
      <c r="D38" s="31"/>
      <c r="E38" s="29"/>
      <c r="F38" s="31"/>
      <c r="G38" s="31"/>
      <c r="H38" s="59"/>
      <c r="I38" s="31"/>
      <c r="J38" s="59"/>
      <c r="K38" s="31"/>
      <c r="L38" s="31"/>
      <c r="M38" s="13"/>
      <c r="N38" s="2"/>
      <c r="O38" s="2"/>
      <c r="P38" s="2"/>
      <c r="Q38" s="2"/>
    </row>
    <row r="39" thickTop="1">
      <c r="A39" s="10"/>
      <c r="B39" s="48">
        <v>3</v>
      </c>
      <c r="C39" s="49" t="s">
        <v>280</v>
      </c>
      <c r="D39" s="49"/>
      <c r="E39" s="49" t="s">
        <v>281</v>
      </c>
      <c r="F39" s="49" t="s">
        <v>7</v>
      </c>
      <c r="G39" s="50" t="s">
        <v>144</v>
      </c>
      <c r="H39" s="60">
        <v>12</v>
      </c>
      <c r="I39" s="61">
        <v>0</v>
      </c>
      <c r="J39" s="62">
        <f>ROUND(H39*I39,2)</f>
        <v>0</v>
      </c>
      <c r="K39" s="63">
        <v>0.20999999999999999</v>
      </c>
      <c r="L39" s="64">
        <f>ROUND(J39*1.21,2)</f>
        <v>0</v>
      </c>
      <c r="M39" s="13"/>
      <c r="N39" s="2"/>
      <c r="O39" s="2"/>
      <c r="P39" s="2"/>
      <c r="Q39" s="40">
        <f>IF(ISNUMBER(K39),IF(H39&gt;0,IF(I39&gt;0,J39,0),0),0)</f>
        <v>0</v>
      </c>
      <c r="R39" s="9">
        <f>IF(ISNUMBER(K39)=FALSE,J39,0)</f>
        <v>0</v>
      </c>
    </row>
    <row r="40">
      <c r="A40" s="10"/>
      <c r="B40" s="56" t="s">
        <v>76</v>
      </c>
      <c r="C40" s="1"/>
      <c r="D40" s="1"/>
      <c r="E40" s="57" t="s">
        <v>282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>
      <c r="A41" s="10"/>
      <c r="B41" s="56" t="s">
        <v>78</v>
      </c>
      <c r="C41" s="1"/>
      <c r="D41" s="1"/>
      <c r="E41" s="57" t="s">
        <v>529</v>
      </c>
      <c r="F41" s="1"/>
      <c r="G41" s="1"/>
      <c r="H41" s="47"/>
      <c r="I41" s="1"/>
      <c r="J41" s="47"/>
      <c r="K41" s="1"/>
      <c r="L41" s="1"/>
      <c r="M41" s="13"/>
      <c r="N41" s="2"/>
      <c r="O41" s="2"/>
      <c r="P41" s="2"/>
      <c r="Q41" s="2"/>
    </row>
    <row r="42">
      <c r="A42" s="10"/>
      <c r="B42" s="56" t="s">
        <v>80</v>
      </c>
      <c r="C42" s="1"/>
      <c r="D42" s="1"/>
      <c r="E42" s="57" t="s">
        <v>284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>
      <c r="A43" s="10"/>
      <c r="B43" s="56" t="s">
        <v>82</v>
      </c>
      <c r="C43" s="1"/>
      <c r="D43" s="1"/>
      <c r="E43" s="57" t="s">
        <v>83</v>
      </c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 thickBot="1">
      <c r="A44" s="10"/>
      <c r="B44" s="58" t="s">
        <v>84</v>
      </c>
      <c r="C44" s="31"/>
      <c r="D44" s="31"/>
      <c r="E44" s="29"/>
      <c r="F44" s="31"/>
      <c r="G44" s="31"/>
      <c r="H44" s="59"/>
      <c r="I44" s="31"/>
      <c r="J44" s="59"/>
      <c r="K44" s="31"/>
      <c r="L44" s="31"/>
      <c r="M44" s="13"/>
      <c r="N44" s="2"/>
      <c r="O44" s="2"/>
      <c r="P44" s="2"/>
      <c r="Q44" s="2"/>
    </row>
    <row r="45" thickTop="1">
      <c r="A45" s="10"/>
      <c r="B45" s="48">
        <v>4</v>
      </c>
      <c r="C45" s="49" t="s">
        <v>285</v>
      </c>
      <c r="D45" s="49"/>
      <c r="E45" s="49" t="s">
        <v>286</v>
      </c>
      <c r="F45" s="49" t="s">
        <v>7</v>
      </c>
      <c r="G45" s="50" t="s">
        <v>163</v>
      </c>
      <c r="H45" s="60">
        <v>230</v>
      </c>
      <c r="I45" s="61">
        <v>0</v>
      </c>
      <c r="J45" s="62">
        <f>ROUND(H45*I45,2)</f>
        <v>0</v>
      </c>
      <c r="K45" s="63">
        <v>0.20999999999999999</v>
      </c>
      <c r="L45" s="64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287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652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289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 thickBot="1" ht="25" customHeight="1">
      <c r="A51" s="10"/>
      <c r="B51" s="1"/>
      <c r="C51" s="65">
        <v>5</v>
      </c>
      <c r="D51" s="1"/>
      <c r="E51" s="65" t="s">
        <v>224</v>
      </c>
      <c r="F51" s="1"/>
      <c r="G51" s="66" t="s">
        <v>110</v>
      </c>
      <c r="H51" s="67">
        <f>J27+J33+J39+J45</f>
        <v>0</v>
      </c>
      <c r="I51" s="66" t="s">
        <v>111</v>
      </c>
      <c r="J51" s="68">
        <f>(L51-H51)</f>
        <v>0</v>
      </c>
      <c r="K51" s="66" t="s">
        <v>112</v>
      </c>
      <c r="L51" s="69">
        <f>ROUND((J27+J33+J39+J45)*1.21,2)</f>
        <v>0</v>
      </c>
      <c r="M51" s="13"/>
      <c r="N51" s="2"/>
      <c r="O51" s="2"/>
      <c r="P51" s="2"/>
      <c r="Q51" s="40">
        <f>0+Q27+Q33+Q39+Q45</f>
        <v>0</v>
      </c>
      <c r="R51" s="9">
        <f>0+R27+R33+R39+R45</f>
        <v>0</v>
      </c>
      <c r="S51" s="70">
        <f>Q51*(1+J51)+R51</f>
        <v>0</v>
      </c>
    </row>
    <row r="52" thickTop="1" thickBot="1" ht="25" customHeight="1">
      <c r="A52" s="10"/>
      <c r="B52" s="71"/>
      <c r="C52" s="71"/>
      <c r="D52" s="71"/>
      <c r="E52" s="71"/>
      <c r="F52" s="71"/>
      <c r="G52" s="72" t="s">
        <v>113</v>
      </c>
      <c r="H52" s="73">
        <f>0+J27+J33+J39+J45</f>
        <v>0</v>
      </c>
      <c r="I52" s="72" t="s">
        <v>114</v>
      </c>
      <c r="J52" s="74">
        <f>0+J51</f>
        <v>0</v>
      </c>
      <c r="K52" s="72" t="s">
        <v>115</v>
      </c>
      <c r="L52" s="75">
        <f>0+L51</f>
        <v>0</v>
      </c>
      <c r="M52" s="13"/>
      <c r="N52" s="2"/>
      <c r="O52" s="2"/>
      <c r="P52" s="2"/>
      <c r="Q52" s="2"/>
    </row>
    <row r="53" ht="40" customHeight="1">
      <c r="A53" s="10"/>
      <c r="B53" s="79" t="s">
        <v>556</v>
      </c>
      <c r="C53" s="1"/>
      <c r="D53" s="1"/>
      <c r="E53" s="1"/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48">
        <v>5</v>
      </c>
      <c r="C54" s="49" t="s">
        <v>580</v>
      </c>
      <c r="D54" s="49"/>
      <c r="E54" s="49" t="s">
        <v>581</v>
      </c>
      <c r="F54" s="49" t="s">
        <v>7</v>
      </c>
      <c r="G54" s="50" t="s">
        <v>163</v>
      </c>
      <c r="H54" s="51">
        <v>35</v>
      </c>
      <c r="I54" s="52">
        <v>0</v>
      </c>
      <c r="J54" s="53">
        <f>ROUND(H54*I54,2)</f>
        <v>0</v>
      </c>
      <c r="K54" s="54">
        <v>0.20999999999999999</v>
      </c>
      <c r="L54" s="55">
        <f>ROUND(J54*1.21,2)</f>
        <v>0</v>
      </c>
      <c r="M54" s="13"/>
      <c r="N54" s="2"/>
      <c r="O54" s="2"/>
      <c r="P54" s="2"/>
      <c r="Q54" s="40">
        <f>IF(ISNUMBER(K54),IF(H54&gt;0,IF(I54&gt;0,J54,0),0),0)</f>
        <v>0</v>
      </c>
      <c r="R54" s="9">
        <f>IF(ISNUMBER(K54)=FALSE,J54,0)</f>
        <v>0</v>
      </c>
    </row>
    <row r="55">
      <c r="A55" s="10"/>
      <c r="B55" s="56" t="s">
        <v>76</v>
      </c>
      <c r="C55" s="1"/>
      <c r="D55" s="1"/>
      <c r="E55" s="57" t="s">
        <v>582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78</v>
      </c>
      <c r="C56" s="1"/>
      <c r="D56" s="1"/>
      <c r="E56" s="57" t="s">
        <v>560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80</v>
      </c>
      <c r="C57" s="1"/>
      <c r="D57" s="1"/>
      <c r="E57" s="57" t="s">
        <v>583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82</v>
      </c>
      <c r="C58" s="1"/>
      <c r="D58" s="1"/>
      <c r="E58" s="57" t="s">
        <v>83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 thickBot="1">
      <c r="A59" s="10"/>
      <c r="B59" s="58" t="s">
        <v>84</v>
      </c>
      <c r="C59" s="31"/>
      <c r="D59" s="31"/>
      <c r="E59" s="29"/>
      <c r="F59" s="31"/>
      <c r="G59" s="31"/>
      <c r="H59" s="59"/>
      <c r="I59" s="31"/>
      <c r="J59" s="59"/>
      <c r="K59" s="31"/>
      <c r="L59" s="31"/>
      <c r="M59" s="13"/>
      <c r="N59" s="2"/>
      <c r="O59" s="2"/>
      <c r="P59" s="2"/>
      <c r="Q59" s="2"/>
    </row>
    <row r="60" thickTop="1">
      <c r="A60" s="10"/>
      <c r="B60" s="48">
        <v>6</v>
      </c>
      <c r="C60" s="49" t="s">
        <v>562</v>
      </c>
      <c r="D60" s="49"/>
      <c r="E60" s="49" t="s">
        <v>563</v>
      </c>
      <c r="F60" s="49" t="s">
        <v>7</v>
      </c>
      <c r="G60" s="50" t="s">
        <v>163</v>
      </c>
      <c r="H60" s="60">
        <v>35</v>
      </c>
      <c r="I60" s="61">
        <v>0</v>
      </c>
      <c r="J60" s="62">
        <f>ROUND(H60*I60,2)</f>
        <v>0</v>
      </c>
      <c r="K60" s="63">
        <v>0.20999999999999999</v>
      </c>
      <c r="L60" s="64">
        <f>ROUND(J60*1.21,2)</f>
        <v>0</v>
      </c>
      <c r="M60" s="13"/>
      <c r="N60" s="2"/>
      <c r="O60" s="2"/>
      <c r="P60" s="2"/>
      <c r="Q60" s="40">
        <f>IF(ISNUMBER(K60),IF(H60&gt;0,IF(I60&gt;0,J60,0),0),0)</f>
        <v>0</v>
      </c>
      <c r="R60" s="9">
        <f>IF(ISNUMBER(K60)=FALSE,J60,0)</f>
        <v>0</v>
      </c>
    </row>
    <row r="61">
      <c r="A61" s="10"/>
      <c r="B61" s="56" t="s">
        <v>76</v>
      </c>
      <c r="C61" s="1"/>
      <c r="D61" s="1"/>
      <c r="E61" s="57" t="s">
        <v>653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56" t="s">
        <v>78</v>
      </c>
      <c r="C62" s="1"/>
      <c r="D62" s="1"/>
      <c r="E62" s="57" t="s">
        <v>560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80</v>
      </c>
      <c r="C63" s="1"/>
      <c r="D63" s="1"/>
      <c r="E63" s="57" t="s">
        <v>565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82</v>
      </c>
      <c r="C64" s="1"/>
      <c r="D64" s="1"/>
      <c r="E64" s="57" t="s">
        <v>83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 thickBot="1">
      <c r="A65" s="10"/>
      <c r="B65" s="58" t="s">
        <v>84</v>
      </c>
      <c r="C65" s="31"/>
      <c r="D65" s="31"/>
      <c r="E65" s="29"/>
      <c r="F65" s="31"/>
      <c r="G65" s="31"/>
      <c r="H65" s="59"/>
      <c r="I65" s="31"/>
      <c r="J65" s="59"/>
      <c r="K65" s="31"/>
      <c r="L65" s="31"/>
      <c r="M65" s="13"/>
      <c r="N65" s="2"/>
      <c r="O65" s="2"/>
      <c r="P65" s="2"/>
      <c r="Q65" s="2"/>
    </row>
    <row r="66" thickTop="1">
      <c r="A66" s="10"/>
      <c r="B66" s="48">
        <v>7</v>
      </c>
      <c r="C66" s="49" t="s">
        <v>654</v>
      </c>
      <c r="D66" s="49"/>
      <c r="E66" s="49" t="s">
        <v>655</v>
      </c>
      <c r="F66" s="49" t="s">
        <v>7</v>
      </c>
      <c r="G66" s="50" t="s">
        <v>107</v>
      </c>
      <c r="H66" s="60">
        <v>6</v>
      </c>
      <c r="I66" s="61">
        <v>0</v>
      </c>
      <c r="J66" s="62">
        <f>ROUND(H66*I66,2)</f>
        <v>0</v>
      </c>
      <c r="K66" s="63">
        <v>0.20999999999999999</v>
      </c>
      <c r="L66" s="64">
        <f>ROUND(J66*1.21,2)</f>
        <v>0</v>
      </c>
      <c r="M66" s="13"/>
      <c r="N66" s="2"/>
      <c r="O66" s="2"/>
      <c r="P66" s="2"/>
      <c r="Q66" s="40">
        <f>IF(ISNUMBER(K66),IF(H66&gt;0,IF(I66&gt;0,J66,0),0),0)</f>
        <v>0</v>
      </c>
      <c r="R66" s="9">
        <f>IF(ISNUMBER(K66)=FALSE,J66,0)</f>
        <v>0</v>
      </c>
    </row>
    <row r="67">
      <c r="A67" s="10"/>
      <c r="B67" s="56" t="s">
        <v>76</v>
      </c>
      <c r="C67" s="1"/>
      <c r="D67" s="1"/>
      <c r="E67" s="57" t="s">
        <v>656</v>
      </c>
      <c r="F67" s="1"/>
      <c r="G67" s="1"/>
      <c r="H67" s="47"/>
      <c r="I67" s="1"/>
      <c r="J67" s="47"/>
      <c r="K67" s="1"/>
      <c r="L67" s="1"/>
      <c r="M67" s="13"/>
      <c r="N67" s="2"/>
      <c r="O67" s="2"/>
      <c r="P67" s="2"/>
      <c r="Q67" s="2"/>
    </row>
    <row r="68">
      <c r="A68" s="10"/>
      <c r="B68" s="56" t="s">
        <v>78</v>
      </c>
      <c r="C68" s="1"/>
      <c r="D68" s="1"/>
      <c r="E68" s="57" t="s">
        <v>657</v>
      </c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56" t="s">
        <v>80</v>
      </c>
      <c r="C69" s="1"/>
      <c r="D69" s="1"/>
      <c r="E69" s="57" t="s">
        <v>658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82</v>
      </c>
      <c r="C70" s="1"/>
      <c r="D70" s="1"/>
      <c r="E70" s="57" t="s">
        <v>83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 thickBot="1">
      <c r="A71" s="10"/>
      <c r="B71" s="58" t="s">
        <v>84</v>
      </c>
      <c r="C71" s="31"/>
      <c r="D71" s="31"/>
      <c r="E71" s="29"/>
      <c r="F71" s="31"/>
      <c r="G71" s="31"/>
      <c r="H71" s="59"/>
      <c r="I71" s="31"/>
      <c r="J71" s="59"/>
      <c r="K71" s="31"/>
      <c r="L71" s="31"/>
      <c r="M71" s="13"/>
      <c r="N71" s="2"/>
      <c r="O71" s="2"/>
      <c r="P71" s="2"/>
      <c r="Q71" s="2"/>
    </row>
    <row r="72" thickTop="1">
      <c r="A72" s="10"/>
      <c r="B72" s="48">
        <v>8</v>
      </c>
      <c r="C72" s="49" t="s">
        <v>659</v>
      </c>
      <c r="D72" s="49"/>
      <c r="E72" s="49" t="s">
        <v>660</v>
      </c>
      <c r="F72" s="49" t="s">
        <v>7</v>
      </c>
      <c r="G72" s="50" t="s">
        <v>107</v>
      </c>
      <c r="H72" s="60">
        <v>3</v>
      </c>
      <c r="I72" s="61">
        <v>0</v>
      </c>
      <c r="J72" s="62">
        <f>ROUND(H72*I72,2)</f>
        <v>0</v>
      </c>
      <c r="K72" s="63">
        <v>0.20999999999999999</v>
      </c>
      <c r="L72" s="64">
        <f>ROUND(J72*1.21,2)</f>
        <v>0</v>
      </c>
      <c r="M72" s="13"/>
      <c r="N72" s="2"/>
      <c r="O72" s="2"/>
      <c r="P72" s="2"/>
      <c r="Q72" s="40">
        <f>IF(ISNUMBER(K72),IF(H72&gt;0,IF(I72&gt;0,J72,0),0),0)</f>
        <v>0</v>
      </c>
      <c r="R72" s="9">
        <f>IF(ISNUMBER(K72)=FALSE,J72,0)</f>
        <v>0</v>
      </c>
    </row>
    <row r="73">
      <c r="A73" s="10"/>
      <c r="B73" s="56" t="s">
        <v>76</v>
      </c>
      <c r="C73" s="1"/>
      <c r="D73" s="1"/>
      <c r="E73" s="57" t="s">
        <v>661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>
      <c r="A74" s="10"/>
      <c r="B74" s="56" t="s">
        <v>78</v>
      </c>
      <c r="C74" s="1"/>
      <c r="D74" s="1"/>
      <c r="E74" s="57" t="s">
        <v>662</v>
      </c>
      <c r="F74" s="1"/>
      <c r="G74" s="1"/>
      <c r="H74" s="47"/>
      <c r="I74" s="1"/>
      <c r="J74" s="47"/>
      <c r="K74" s="1"/>
      <c r="L74" s="1"/>
      <c r="M74" s="13"/>
      <c r="N74" s="2"/>
      <c r="O74" s="2"/>
      <c r="P74" s="2"/>
      <c r="Q74" s="2"/>
    </row>
    <row r="75">
      <c r="A75" s="10"/>
      <c r="B75" s="56" t="s">
        <v>80</v>
      </c>
      <c r="C75" s="1"/>
      <c r="D75" s="1"/>
      <c r="E75" s="57" t="s">
        <v>663</v>
      </c>
      <c r="F75" s="1"/>
      <c r="G75" s="1"/>
      <c r="H75" s="47"/>
      <c r="I75" s="1"/>
      <c r="J75" s="47"/>
      <c r="K75" s="1"/>
      <c r="L75" s="1"/>
      <c r="M75" s="13"/>
      <c r="N75" s="2"/>
      <c r="O75" s="2"/>
      <c r="P75" s="2"/>
      <c r="Q75" s="2"/>
    </row>
    <row r="76">
      <c r="A76" s="10"/>
      <c r="B76" s="56" t="s">
        <v>82</v>
      </c>
      <c r="C76" s="1"/>
      <c r="D76" s="1"/>
      <c r="E76" s="57" t="s">
        <v>83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 thickBot="1">
      <c r="A77" s="10"/>
      <c r="B77" s="58" t="s">
        <v>84</v>
      </c>
      <c r="C77" s="31"/>
      <c r="D77" s="31"/>
      <c r="E77" s="29"/>
      <c r="F77" s="31"/>
      <c r="G77" s="31"/>
      <c r="H77" s="59"/>
      <c r="I77" s="31"/>
      <c r="J77" s="59"/>
      <c r="K77" s="31"/>
      <c r="L77" s="31"/>
      <c r="M77" s="13"/>
      <c r="N77" s="2"/>
      <c r="O77" s="2"/>
      <c r="P77" s="2"/>
      <c r="Q77" s="2"/>
    </row>
    <row r="78" thickTop="1">
      <c r="A78" s="10"/>
      <c r="B78" s="48">
        <v>9</v>
      </c>
      <c r="C78" s="49" t="s">
        <v>202</v>
      </c>
      <c r="D78" s="49"/>
      <c r="E78" s="49" t="s">
        <v>203</v>
      </c>
      <c r="F78" s="49" t="s">
        <v>7</v>
      </c>
      <c r="G78" s="50" t="s">
        <v>107</v>
      </c>
      <c r="H78" s="60">
        <v>4</v>
      </c>
      <c r="I78" s="61">
        <v>0</v>
      </c>
      <c r="J78" s="62">
        <f>ROUND(H78*I78,2)</f>
        <v>0</v>
      </c>
      <c r="K78" s="63">
        <v>0.20999999999999999</v>
      </c>
      <c r="L78" s="64">
        <f>ROUND(J78*1.21,2)</f>
        <v>0</v>
      </c>
      <c r="M78" s="13"/>
      <c r="N78" s="2"/>
      <c r="O78" s="2"/>
      <c r="P78" s="2"/>
      <c r="Q78" s="40">
        <f>IF(ISNUMBER(K78),IF(H78&gt;0,IF(I78&gt;0,J78,0),0),0)</f>
        <v>0</v>
      </c>
      <c r="R78" s="9">
        <f>IF(ISNUMBER(K78)=FALSE,J78,0)</f>
        <v>0</v>
      </c>
    </row>
    <row r="79">
      <c r="A79" s="10"/>
      <c r="B79" s="56" t="s">
        <v>76</v>
      </c>
      <c r="C79" s="1"/>
      <c r="D79" s="1"/>
      <c r="E79" s="57" t="s">
        <v>664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>
      <c r="A80" s="10"/>
      <c r="B80" s="56" t="s">
        <v>78</v>
      </c>
      <c r="C80" s="1"/>
      <c r="D80" s="1"/>
      <c r="E80" s="57" t="s">
        <v>665</v>
      </c>
      <c r="F80" s="1"/>
      <c r="G80" s="1"/>
      <c r="H80" s="47"/>
      <c r="I80" s="1"/>
      <c r="J80" s="47"/>
      <c r="K80" s="1"/>
      <c r="L80" s="1"/>
      <c r="M80" s="13"/>
      <c r="N80" s="2"/>
      <c r="O80" s="2"/>
      <c r="P80" s="2"/>
      <c r="Q80" s="2"/>
    </row>
    <row r="81">
      <c r="A81" s="10"/>
      <c r="B81" s="56" t="s">
        <v>80</v>
      </c>
      <c r="C81" s="1"/>
      <c r="D81" s="1"/>
      <c r="E81" s="57" t="s">
        <v>206</v>
      </c>
      <c r="F81" s="1"/>
      <c r="G81" s="1"/>
      <c r="H81" s="47"/>
      <c r="I81" s="1"/>
      <c r="J81" s="47"/>
      <c r="K81" s="1"/>
      <c r="L81" s="1"/>
      <c r="M81" s="13"/>
      <c r="N81" s="2"/>
      <c r="O81" s="2"/>
      <c r="P81" s="2"/>
      <c r="Q81" s="2"/>
    </row>
    <row r="82">
      <c r="A82" s="10"/>
      <c r="B82" s="56" t="s">
        <v>82</v>
      </c>
      <c r="C82" s="1"/>
      <c r="D82" s="1"/>
      <c r="E82" s="57" t="s">
        <v>83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 thickBot="1">
      <c r="A83" s="10"/>
      <c r="B83" s="58" t="s">
        <v>84</v>
      </c>
      <c r="C83" s="31"/>
      <c r="D83" s="31"/>
      <c r="E83" s="29"/>
      <c r="F83" s="31"/>
      <c r="G83" s="31"/>
      <c r="H83" s="59"/>
      <c r="I83" s="31"/>
      <c r="J83" s="59"/>
      <c r="K83" s="31"/>
      <c r="L83" s="31"/>
      <c r="M83" s="13"/>
      <c r="N83" s="2"/>
      <c r="O83" s="2"/>
      <c r="P83" s="2"/>
      <c r="Q83" s="2"/>
    </row>
    <row r="84" thickTop="1">
      <c r="A84" s="10"/>
      <c r="B84" s="48">
        <v>10</v>
      </c>
      <c r="C84" s="49" t="s">
        <v>666</v>
      </c>
      <c r="D84" s="49"/>
      <c r="E84" s="49" t="s">
        <v>667</v>
      </c>
      <c r="F84" s="49" t="s">
        <v>7</v>
      </c>
      <c r="G84" s="50" t="s">
        <v>227</v>
      </c>
      <c r="H84" s="60">
        <v>92</v>
      </c>
      <c r="I84" s="61">
        <v>0</v>
      </c>
      <c r="J84" s="62">
        <f>ROUND(H84*I84,2)</f>
        <v>0</v>
      </c>
      <c r="K84" s="63">
        <v>0.20999999999999999</v>
      </c>
      <c r="L84" s="64">
        <f>ROUND(J84*1.21,2)</f>
        <v>0</v>
      </c>
      <c r="M84" s="13"/>
      <c r="N84" s="2"/>
      <c r="O84" s="2"/>
      <c r="P84" s="2"/>
      <c r="Q84" s="40">
        <f>IF(ISNUMBER(K84),IF(H84&gt;0,IF(I84&gt;0,J84,0),0),0)</f>
        <v>0</v>
      </c>
      <c r="R84" s="9">
        <f>IF(ISNUMBER(K84)=FALSE,J84,0)</f>
        <v>0</v>
      </c>
    </row>
    <row r="85">
      <c r="A85" s="10"/>
      <c r="B85" s="56" t="s">
        <v>76</v>
      </c>
      <c r="C85" s="1"/>
      <c r="D85" s="1"/>
      <c r="E85" s="57" t="s">
        <v>668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>
      <c r="A86" s="10"/>
      <c r="B86" s="56" t="s">
        <v>78</v>
      </c>
      <c r="C86" s="1"/>
      <c r="D86" s="1"/>
      <c r="E86" s="57" t="s">
        <v>669</v>
      </c>
      <c r="F86" s="1"/>
      <c r="G86" s="1"/>
      <c r="H86" s="47"/>
      <c r="I86" s="1"/>
      <c r="J86" s="47"/>
      <c r="K86" s="1"/>
      <c r="L86" s="1"/>
      <c r="M86" s="13"/>
      <c r="N86" s="2"/>
      <c r="O86" s="2"/>
      <c r="P86" s="2"/>
      <c r="Q86" s="2"/>
    </row>
    <row r="87">
      <c r="A87" s="10"/>
      <c r="B87" s="56" t="s">
        <v>80</v>
      </c>
      <c r="C87" s="1"/>
      <c r="D87" s="1"/>
      <c r="E87" s="57" t="s">
        <v>658</v>
      </c>
      <c r="F87" s="1"/>
      <c r="G87" s="1"/>
      <c r="H87" s="47"/>
      <c r="I87" s="1"/>
      <c r="J87" s="47"/>
      <c r="K87" s="1"/>
      <c r="L87" s="1"/>
      <c r="M87" s="13"/>
      <c r="N87" s="2"/>
      <c r="O87" s="2"/>
      <c r="P87" s="2"/>
      <c r="Q87" s="2"/>
    </row>
    <row r="88">
      <c r="A88" s="10"/>
      <c r="B88" s="56" t="s">
        <v>82</v>
      </c>
      <c r="C88" s="1"/>
      <c r="D88" s="1"/>
      <c r="E88" s="57" t="s">
        <v>83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 thickBot="1">
      <c r="A89" s="10"/>
      <c r="B89" s="58" t="s">
        <v>84</v>
      </c>
      <c r="C89" s="31"/>
      <c r="D89" s="31"/>
      <c r="E89" s="29"/>
      <c r="F89" s="31"/>
      <c r="G89" s="31"/>
      <c r="H89" s="59"/>
      <c r="I89" s="31"/>
      <c r="J89" s="59"/>
      <c r="K89" s="31"/>
      <c r="L89" s="31"/>
      <c r="M89" s="13"/>
      <c r="N89" s="2"/>
      <c r="O89" s="2"/>
      <c r="P89" s="2"/>
      <c r="Q89" s="2"/>
    </row>
    <row r="90" thickTop="1">
      <c r="A90" s="10"/>
      <c r="B90" s="48">
        <v>11</v>
      </c>
      <c r="C90" s="49" t="s">
        <v>670</v>
      </c>
      <c r="D90" s="49"/>
      <c r="E90" s="49" t="s">
        <v>671</v>
      </c>
      <c r="F90" s="49" t="s">
        <v>7</v>
      </c>
      <c r="G90" s="50" t="s">
        <v>107</v>
      </c>
      <c r="H90" s="60">
        <v>4</v>
      </c>
      <c r="I90" s="61">
        <v>0</v>
      </c>
      <c r="J90" s="62">
        <f>ROUND(H90*I90,2)</f>
        <v>0</v>
      </c>
      <c r="K90" s="63">
        <v>0.20999999999999999</v>
      </c>
      <c r="L90" s="64">
        <f>ROUND(J90*1.21,2)</f>
        <v>0</v>
      </c>
      <c r="M90" s="13"/>
      <c r="N90" s="2"/>
      <c r="O90" s="2"/>
      <c r="P90" s="2"/>
      <c r="Q90" s="40">
        <f>IF(ISNUMBER(K90),IF(H90&gt;0,IF(I90&gt;0,J90,0),0),0)</f>
        <v>0</v>
      </c>
      <c r="R90" s="9">
        <f>IF(ISNUMBER(K90)=FALSE,J90,0)</f>
        <v>0</v>
      </c>
    </row>
    <row r="91">
      <c r="A91" s="10"/>
      <c r="B91" s="56" t="s">
        <v>76</v>
      </c>
      <c r="C91" s="1"/>
      <c r="D91" s="1"/>
      <c r="E91" s="57" t="s">
        <v>672</v>
      </c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>
      <c r="A92" s="10"/>
      <c r="B92" s="56" t="s">
        <v>78</v>
      </c>
      <c r="C92" s="1"/>
      <c r="D92" s="1"/>
      <c r="E92" s="57" t="s">
        <v>446</v>
      </c>
      <c r="F92" s="1"/>
      <c r="G92" s="1"/>
      <c r="H92" s="47"/>
      <c r="I92" s="1"/>
      <c r="J92" s="47"/>
      <c r="K92" s="1"/>
      <c r="L92" s="1"/>
      <c r="M92" s="13"/>
      <c r="N92" s="2"/>
      <c r="O92" s="2"/>
      <c r="P92" s="2"/>
      <c r="Q92" s="2"/>
    </row>
    <row r="93">
      <c r="A93" s="10"/>
      <c r="B93" s="56" t="s">
        <v>80</v>
      </c>
      <c r="C93" s="1"/>
      <c r="D93" s="1"/>
      <c r="E93" s="57" t="s">
        <v>673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82</v>
      </c>
      <c r="C94" s="1"/>
      <c r="D94" s="1"/>
      <c r="E94" s="57" t="s">
        <v>83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 thickBot="1">
      <c r="A95" s="10"/>
      <c r="B95" s="58" t="s">
        <v>84</v>
      </c>
      <c r="C95" s="31"/>
      <c r="D95" s="31"/>
      <c r="E95" s="29"/>
      <c r="F95" s="31"/>
      <c r="G95" s="31"/>
      <c r="H95" s="59"/>
      <c r="I95" s="31"/>
      <c r="J95" s="59"/>
      <c r="K95" s="31"/>
      <c r="L95" s="31"/>
      <c r="M95" s="13"/>
      <c r="N95" s="2"/>
      <c r="O95" s="2"/>
      <c r="P95" s="2"/>
      <c r="Q95" s="2"/>
    </row>
    <row r="96" thickTop="1">
      <c r="A96" s="10"/>
      <c r="B96" s="48">
        <v>12</v>
      </c>
      <c r="C96" s="49" t="s">
        <v>207</v>
      </c>
      <c r="D96" s="49"/>
      <c r="E96" s="49" t="s">
        <v>208</v>
      </c>
      <c r="F96" s="49" t="s">
        <v>7</v>
      </c>
      <c r="G96" s="50" t="s">
        <v>107</v>
      </c>
      <c r="H96" s="60">
        <v>4</v>
      </c>
      <c r="I96" s="61">
        <v>0</v>
      </c>
      <c r="J96" s="62">
        <f>ROUND(H96*I96,2)</f>
        <v>0</v>
      </c>
      <c r="K96" s="63">
        <v>0.20999999999999999</v>
      </c>
      <c r="L96" s="64">
        <f>ROUND(J96*1.21,2)</f>
        <v>0</v>
      </c>
      <c r="M96" s="13"/>
      <c r="N96" s="2"/>
      <c r="O96" s="2"/>
      <c r="P96" s="2"/>
      <c r="Q96" s="40">
        <f>IF(ISNUMBER(K96),IF(H96&gt;0,IF(I96&gt;0,J96,0),0),0)</f>
        <v>0</v>
      </c>
      <c r="R96" s="9">
        <f>IF(ISNUMBER(K96)=FALSE,J96,0)</f>
        <v>0</v>
      </c>
    </row>
    <row r="97">
      <c r="A97" s="10"/>
      <c r="B97" s="56" t="s">
        <v>76</v>
      </c>
      <c r="C97" s="1"/>
      <c r="D97" s="1"/>
      <c r="E97" s="57" t="s">
        <v>209</v>
      </c>
      <c r="F97" s="1"/>
      <c r="G97" s="1"/>
      <c r="H97" s="47"/>
      <c r="I97" s="1"/>
      <c r="J97" s="47"/>
      <c r="K97" s="1"/>
      <c r="L97" s="1"/>
      <c r="M97" s="13"/>
      <c r="N97" s="2"/>
      <c r="O97" s="2"/>
      <c r="P97" s="2"/>
      <c r="Q97" s="2"/>
    </row>
    <row r="98">
      <c r="A98" s="10"/>
      <c r="B98" s="56" t="s">
        <v>78</v>
      </c>
      <c r="C98" s="1"/>
      <c r="D98" s="1"/>
      <c r="E98" s="57" t="s">
        <v>446</v>
      </c>
      <c r="F98" s="1"/>
      <c r="G98" s="1"/>
      <c r="H98" s="47"/>
      <c r="I98" s="1"/>
      <c r="J98" s="47"/>
      <c r="K98" s="1"/>
      <c r="L98" s="1"/>
      <c r="M98" s="13"/>
      <c r="N98" s="2"/>
      <c r="O98" s="2"/>
      <c r="P98" s="2"/>
      <c r="Q98" s="2"/>
    </row>
    <row r="99">
      <c r="A99" s="10"/>
      <c r="B99" s="56" t="s">
        <v>80</v>
      </c>
      <c r="C99" s="1"/>
      <c r="D99" s="1"/>
      <c r="E99" s="57" t="s">
        <v>206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82</v>
      </c>
      <c r="C100" s="1"/>
      <c r="D100" s="1"/>
      <c r="E100" s="57" t="s">
        <v>83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 thickBot="1">
      <c r="A101" s="10"/>
      <c r="B101" s="58" t="s">
        <v>84</v>
      </c>
      <c r="C101" s="31"/>
      <c r="D101" s="31"/>
      <c r="E101" s="29"/>
      <c r="F101" s="31"/>
      <c r="G101" s="31"/>
      <c r="H101" s="59"/>
      <c r="I101" s="31"/>
      <c r="J101" s="59"/>
      <c r="K101" s="31"/>
      <c r="L101" s="31"/>
      <c r="M101" s="13"/>
      <c r="N101" s="2"/>
      <c r="O101" s="2"/>
      <c r="P101" s="2"/>
      <c r="Q101" s="2"/>
    </row>
    <row r="102" thickTop="1">
      <c r="A102" s="10"/>
      <c r="B102" s="48">
        <v>13</v>
      </c>
      <c r="C102" s="49" t="s">
        <v>674</v>
      </c>
      <c r="D102" s="49"/>
      <c r="E102" s="49" t="s">
        <v>675</v>
      </c>
      <c r="F102" s="49" t="s">
        <v>7</v>
      </c>
      <c r="G102" s="50" t="s">
        <v>227</v>
      </c>
      <c r="H102" s="60">
        <v>1203.375</v>
      </c>
      <c r="I102" s="61">
        <v>0</v>
      </c>
      <c r="J102" s="62">
        <f>ROUND(H102*I102,2)</f>
        <v>0</v>
      </c>
      <c r="K102" s="63">
        <v>0.20999999999999999</v>
      </c>
      <c r="L102" s="64">
        <f>ROUND(J102*1.21,2)</f>
        <v>0</v>
      </c>
      <c r="M102" s="13"/>
      <c r="N102" s="2"/>
      <c r="O102" s="2"/>
      <c r="P102" s="2"/>
      <c r="Q102" s="40">
        <f>IF(ISNUMBER(K102),IF(H102&gt;0,IF(I102&gt;0,J102,0),0),0)</f>
        <v>0</v>
      </c>
      <c r="R102" s="9">
        <f>IF(ISNUMBER(K102)=FALSE,J102,0)</f>
        <v>0</v>
      </c>
    </row>
    <row r="103">
      <c r="A103" s="10"/>
      <c r="B103" s="56" t="s">
        <v>76</v>
      </c>
      <c r="C103" s="1"/>
      <c r="D103" s="1"/>
      <c r="E103" s="57" t="s">
        <v>676</v>
      </c>
      <c r="F103" s="1"/>
      <c r="G103" s="1"/>
      <c r="H103" s="47"/>
      <c r="I103" s="1"/>
      <c r="J103" s="47"/>
      <c r="K103" s="1"/>
      <c r="L103" s="1"/>
      <c r="M103" s="13"/>
      <c r="N103" s="2"/>
      <c r="O103" s="2"/>
      <c r="P103" s="2"/>
      <c r="Q103" s="2"/>
    </row>
    <row r="104">
      <c r="A104" s="10"/>
      <c r="B104" s="56" t="s">
        <v>78</v>
      </c>
      <c r="C104" s="1"/>
      <c r="D104" s="1"/>
      <c r="E104" s="57" t="s">
        <v>677</v>
      </c>
      <c r="F104" s="1"/>
      <c r="G104" s="1"/>
      <c r="H104" s="47"/>
      <c r="I104" s="1"/>
      <c r="J104" s="47"/>
      <c r="K104" s="1"/>
      <c r="L104" s="1"/>
      <c r="M104" s="13"/>
      <c r="N104" s="2"/>
      <c r="O104" s="2"/>
      <c r="P104" s="2"/>
      <c r="Q104" s="2"/>
    </row>
    <row r="105">
      <c r="A105" s="10"/>
      <c r="B105" s="56" t="s">
        <v>80</v>
      </c>
      <c r="C105" s="1"/>
      <c r="D105" s="1"/>
      <c r="E105" s="57" t="s">
        <v>678</v>
      </c>
      <c r="F105" s="1"/>
      <c r="G105" s="1"/>
      <c r="H105" s="47"/>
      <c r="I105" s="1"/>
      <c r="J105" s="47"/>
      <c r="K105" s="1"/>
      <c r="L105" s="1"/>
      <c r="M105" s="13"/>
      <c r="N105" s="2"/>
      <c r="O105" s="2"/>
      <c r="P105" s="2"/>
      <c r="Q105" s="2"/>
    </row>
    <row r="106">
      <c r="A106" s="10"/>
      <c r="B106" s="56" t="s">
        <v>82</v>
      </c>
      <c r="C106" s="1"/>
      <c r="D106" s="1"/>
      <c r="E106" s="57" t="s">
        <v>83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 thickBot="1">
      <c r="A107" s="10"/>
      <c r="B107" s="58" t="s">
        <v>84</v>
      </c>
      <c r="C107" s="31"/>
      <c r="D107" s="31"/>
      <c r="E107" s="29"/>
      <c r="F107" s="31"/>
      <c r="G107" s="31"/>
      <c r="H107" s="59"/>
      <c r="I107" s="31"/>
      <c r="J107" s="59"/>
      <c r="K107" s="31"/>
      <c r="L107" s="31"/>
      <c r="M107" s="13"/>
      <c r="N107" s="2"/>
      <c r="O107" s="2"/>
      <c r="P107" s="2"/>
      <c r="Q107" s="2"/>
    </row>
    <row r="108" thickTop="1">
      <c r="A108" s="10"/>
      <c r="B108" s="48">
        <v>14</v>
      </c>
      <c r="C108" s="49" t="s">
        <v>679</v>
      </c>
      <c r="D108" s="49" t="s">
        <v>7</v>
      </c>
      <c r="E108" s="49" t="s">
        <v>680</v>
      </c>
      <c r="F108" s="49" t="s">
        <v>7</v>
      </c>
      <c r="G108" s="50" t="s">
        <v>227</v>
      </c>
      <c r="H108" s="60">
        <v>1203.375</v>
      </c>
      <c r="I108" s="61">
        <v>0</v>
      </c>
      <c r="J108" s="62">
        <f>ROUND(H108*I108,2)</f>
        <v>0</v>
      </c>
      <c r="K108" s="63">
        <v>0.20999999999999999</v>
      </c>
      <c r="L108" s="64">
        <f>ROUND(J108*1.21,2)</f>
        <v>0</v>
      </c>
      <c r="M108" s="13"/>
      <c r="N108" s="2"/>
      <c r="O108" s="2"/>
      <c r="P108" s="2"/>
      <c r="Q108" s="40">
        <f>IF(ISNUMBER(K108),IF(H108&gt;0,IF(I108&gt;0,J108,0),0),0)</f>
        <v>0</v>
      </c>
      <c r="R108" s="9">
        <f>IF(ISNUMBER(K108)=FALSE,J108,0)</f>
        <v>0</v>
      </c>
    </row>
    <row r="109">
      <c r="A109" s="10"/>
      <c r="B109" s="56" t="s">
        <v>76</v>
      </c>
      <c r="C109" s="1"/>
      <c r="D109" s="1"/>
      <c r="E109" s="57" t="s">
        <v>681</v>
      </c>
      <c r="F109" s="1"/>
      <c r="G109" s="1"/>
      <c r="H109" s="47"/>
      <c r="I109" s="1"/>
      <c r="J109" s="47"/>
      <c r="K109" s="1"/>
      <c r="L109" s="1"/>
      <c r="M109" s="13"/>
      <c r="N109" s="2"/>
      <c r="O109" s="2"/>
      <c r="P109" s="2"/>
      <c r="Q109" s="2"/>
    </row>
    <row r="110">
      <c r="A110" s="10"/>
      <c r="B110" s="56" t="s">
        <v>78</v>
      </c>
      <c r="C110" s="1"/>
      <c r="D110" s="1"/>
      <c r="E110" s="57" t="s">
        <v>677</v>
      </c>
      <c r="F110" s="1"/>
      <c r="G110" s="1"/>
      <c r="H110" s="47"/>
      <c r="I110" s="1"/>
      <c r="J110" s="47"/>
      <c r="K110" s="1"/>
      <c r="L110" s="1"/>
      <c r="M110" s="13"/>
      <c r="N110" s="2"/>
      <c r="O110" s="2"/>
      <c r="P110" s="2"/>
      <c r="Q110" s="2"/>
    </row>
    <row r="111">
      <c r="A111" s="10"/>
      <c r="B111" s="56" t="s">
        <v>80</v>
      </c>
      <c r="C111" s="1"/>
      <c r="D111" s="1"/>
      <c r="E111" s="57" t="s">
        <v>682</v>
      </c>
      <c r="F111" s="1"/>
      <c r="G111" s="1"/>
      <c r="H111" s="47"/>
      <c r="I111" s="1"/>
      <c r="J111" s="47"/>
      <c r="K111" s="1"/>
      <c r="L111" s="1"/>
      <c r="M111" s="13"/>
      <c r="N111" s="2"/>
      <c r="O111" s="2"/>
      <c r="P111" s="2"/>
      <c r="Q111" s="2"/>
    </row>
    <row r="112">
      <c r="A112" s="10"/>
      <c r="B112" s="56" t="s">
        <v>82</v>
      </c>
      <c r="C112" s="1"/>
      <c r="D112" s="1"/>
      <c r="E112" s="57" t="s">
        <v>83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 thickBot="1">
      <c r="A113" s="10"/>
      <c r="B113" s="58" t="s">
        <v>84</v>
      </c>
      <c r="C113" s="31"/>
      <c r="D113" s="31"/>
      <c r="E113" s="29"/>
      <c r="F113" s="31"/>
      <c r="G113" s="31"/>
      <c r="H113" s="59"/>
      <c r="I113" s="31"/>
      <c r="J113" s="59"/>
      <c r="K113" s="31"/>
      <c r="L113" s="31"/>
      <c r="M113" s="13"/>
      <c r="N113" s="2"/>
      <c r="O113" s="2"/>
      <c r="P113" s="2"/>
      <c r="Q113" s="2"/>
    </row>
    <row r="114" thickTop="1" thickBot="1" ht="25" customHeight="1">
      <c r="A114" s="10"/>
      <c r="B114" s="1"/>
      <c r="C114" s="65">
        <v>9</v>
      </c>
      <c r="D114" s="1"/>
      <c r="E114" s="65" t="s">
        <v>551</v>
      </c>
      <c r="F114" s="1"/>
      <c r="G114" s="66" t="s">
        <v>110</v>
      </c>
      <c r="H114" s="67">
        <f>J54+J60+J66+J72+J78+J84+J90+J96+J102+J108</f>
        <v>0</v>
      </c>
      <c r="I114" s="66" t="s">
        <v>111</v>
      </c>
      <c r="J114" s="68">
        <f>(L114-H114)</f>
        <v>0</v>
      </c>
      <c r="K114" s="66" t="s">
        <v>112</v>
      </c>
      <c r="L114" s="69">
        <f>ROUND((J54+J60+J66+J72+J78+J84+J90+J96+J102+J108)*1.21,2)</f>
        <v>0</v>
      </c>
      <c r="M114" s="13"/>
      <c r="N114" s="2"/>
      <c r="O114" s="2"/>
      <c r="P114" s="2"/>
      <c r="Q114" s="40">
        <f>0+Q54+Q60+Q66+Q72+Q78+Q84+Q90+Q96+Q102+Q108</f>
        <v>0</v>
      </c>
      <c r="R114" s="9">
        <f>0+R54+R60+R66+R72+R78+R84+R90+R96+R102+R108</f>
        <v>0</v>
      </c>
      <c r="S114" s="70">
        <f>Q114*(1+J114)+R114</f>
        <v>0</v>
      </c>
    </row>
    <row r="115" thickTop="1" thickBot="1" ht="25" customHeight="1">
      <c r="A115" s="10"/>
      <c r="B115" s="71"/>
      <c r="C115" s="71"/>
      <c r="D115" s="71"/>
      <c r="E115" s="71"/>
      <c r="F115" s="71"/>
      <c r="G115" s="72" t="s">
        <v>113</v>
      </c>
      <c r="H115" s="73">
        <f>0+J54+J60+J66+J72+J78+J84+J90+J96+J102+J108</f>
        <v>0</v>
      </c>
      <c r="I115" s="72" t="s">
        <v>114</v>
      </c>
      <c r="J115" s="74">
        <f>0+J114</f>
        <v>0</v>
      </c>
      <c r="K115" s="72" t="s">
        <v>115</v>
      </c>
      <c r="L115" s="75">
        <f>0+L114</f>
        <v>0</v>
      </c>
      <c r="M115" s="13"/>
      <c r="N115" s="2"/>
      <c r="O115" s="2"/>
      <c r="P115" s="2"/>
      <c r="Q115" s="2"/>
    </row>
    <row r="116">
      <c r="A116" s="14"/>
      <c r="B116" s="4"/>
      <c r="C116" s="4"/>
      <c r="D116" s="4"/>
      <c r="E116" s="4"/>
      <c r="F116" s="4"/>
      <c r="G116" s="4"/>
      <c r="H116" s="76"/>
      <c r="I116" s="4"/>
      <c r="J116" s="76"/>
      <c r="K116" s="4"/>
      <c r="L116" s="4"/>
      <c r="M116" s="15"/>
      <c r="N116" s="2"/>
      <c r="O116" s="2"/>
      <c r="P116" s="2"/>
      <c r="Q116" s="2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"/>
      <c r="O117" s="2"/>
      <c r="P117" s="2"/>
      <c r="Q117" s="2"/>
    </row>
  </sheetData>
  <mergeCells count="87">
    <mergeCell ref="B34:D34"/>
    <mergeCell ref="B35:D35"/>
    <mergeCell ref="B36:D36"/>
    <mergeCell ref="B37:D37"/>
    <mergeCell ref="B38:D38"/>
    <mergeCell ref="B40:D40"/>
    <mergeCell ref="B41:D41"/>
    <mergeCell ref="B42:D42"/>
    <mergeCell ref="B43:D43"/>
    <mergeCell ref="B44:D44"/>
    <mergeCell ref="B46:D46"/>
    <mergeCell ref="B47:D47"/>
    <mergeCell ref="B48:D48"/>
    <mergeCell ref="B49:D49"/>
    <mergeCell ref="B50:D50"/>
    <mergeCell ref="B55:D55"/>
    <mergeCell ref="B56:D56"/>
    <mergeCell ref="B57:D57"/>
    <mergeCell ref="B58:D58"/>
    <mergeCell ref="B59:D59"/>
    <mergeCell ref="B53:L5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3:C24"/>
    <mergeCell ref="B26:L26"/>
    <mergeCell ref="B28:D28"/>
    <mergeCell ref="B29:D29"/>
    <mergeCell ref="B30:D30"/>
    <mergeCell ref="B31:D31"/>
    <mergeCell ref="B32:D32"/>
    <mergeCell ref="B21:D21"/>
    <mergeCell ref="B61:D61"/>
    <mergeCell ref="B62:D62"/>
    <mergeCell ref="B63:D63"/>
    <mergeCell ref="B64:D64"/>
    <mergeCell ref="B65:D65"/>
    <mergeCell ref="B67:D67"/>
    <mergeCell ref="B68:D68"/>
    <mergeCell ref="B69:D69"/>
    <mergeCell ref="B70:D70"/>
    <mergeCell ref="B71:D71"/>
    <mergeCell ref="B73:D73"/>
    <mergeCell ref="B74:D74"/>
    <mergeCell ref="B75:D75"/>
    <mergeCell ref="B76:D76"/>
    <mergeCell ref="B77:D77"/>
    <mergeCell ref="B79:D79"/>
    <mergeCell ref="B80:D80"/>
    <mergeCell ref="B81:D81"/>
    <mergeCell ref="B82:D82"/>
    <mergeCell ref="B83:D83"/>
    <mergeCell ref="B85:D85"/>
    <mergeCell ref="B86:D86"/>
    <mergeCell ref="B87:D87"/>
    <mergeCell ref="B88:D88"/>
    <mergeCell ref="B89:D89"/>
    <mergeCell ref="B91:D91"/>
    <mergeCell ref="B92:D92"/>
    <mergeCell ref="B93:D93"/>
    <mergeCell ref="B94:D94"/>
    <mergeCell ref="B95:D95"/>
    <mergeCell ref="B97:D97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3:D11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I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0+(H59+H128+H143+H170)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0+H60+H129+H144+H171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116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ROUND(0+((H59+H128+H143+H170)*1.21),2)</f>
        <v>0</v>
      </c>
      <c r="K11" s="1"/>
      <c r="L11" s="1"/>
      <c r="M11" s="13"/>
      <c r="N11" s="2"/>
      <c r="O11" s="2"/>
      <c r="P11" s="2"/>
      <c r="Q11" s="40">
        <f>IF(SUM(K20:K23)&gt;0,ROUND(SUM(S20:S23)/SUM(K20:K23)-1,8),0)</f>
        <v>0</v>
      </c>
      <c r="R11" s="9">
        <f>AVERAGE(J59,J128,J143,J170)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0+J29+J35+J41+J47+J53</f>
        <v>0</v>
      </c>
      <c r="L20" s="45">
        <f>0+L59</f>
        <v>0</v>
      </c>
      <c r="M20" s="13"/>
      <c r="N20" s="2"/>
      <c r="O20" s="2"/>
      <c r="P20" s="2"/>
      <c r="Q20" s="2"/>
      <c r="S20" s="9">
        <f>S59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0+J62+J68+J74+J80+J86+J92+J98+J104+J110+J116+J122</f>
        <v>0</v>
      </c>
      <c r="L21" s="45">
        <f>0+L128</f>
        <v>0</v>
      </c>
      <c r="M21" s="13"/>
      <c r="N21" s="2"/>
      <c r="O21" s="2"/>
      <c r="P21" s="2"/>
      <c r="Q21" s="2"/>
      <c r="S21" s="9">
        <f>S128</f>
        <v>0</v>
      </c>
    </row>
    <row r="22">
      <c r="A22" s="10"/>
      <c r="B22" s="43">
        <v>8</v>
      </c>
      <c r="C22" s="1"/>
      <c r="D22" s="1"/>
      <c r="E22" s="44" t="s">
        <v>119</v>
      </c>
      <c r="F22" s="1"/>
      <c r="G22" s="1"/>
      <c r="H22" s="1"/>
      <c r="I22" s="1"/>
      <c r="J22" s="1"/>
      <c r="K22" s="45">
        <f>0+J131+J137</f>
        <v>0</v>
      </c>
      <c r="L22" s="45">
        <f>0+L143</f>
        <v>0</v>
      </c>
      <c r="M22" s="13"/>
      <c r="N22" s="2"/>
      <c r="O22" s="2"/>
      <c r="P22" s="2"/>
      <c r="Q22" s="2"/>
      <c r="S22" s="9">
        <f>S143</f>
        <v>0</v>
      </c>
    </row>
    <row r="23">
      <c r="A23" s="10"/>
      <c r="B23" s="43">
        <v>9</v>
      </c>
      <c r="C23" s="1"/>
      <c r="D23" s="1"/>
      <c r="E23" s="44" t="s">
        <v>120</v>
      </c>
      <c r="F23" s="1"/>
      <c r="G23" s="1"/>
      <c r="H23" s="1"/>
      <c r="I23" s="1"/>
      <c r="J23" s="1"/>
      <c r="K23" s="45">
        <f>0+J146+J152+J158+J164</f>
        <v>0</v>
      </c>
      <c r="L23" s="45">
        <f>0+L170</f>
        <v>0</v>
      </c>
      <c r="M23" s="13"/>
      <c r="N23" s="2"/>
      <c r="O23" s="2"/>
      <c r="P23" s="2"/>
      <c r="Q23" s="2"/>
      <c r="S23" s="9">
        <f>S170</f>
        <v>0</v>
      </c>
    </row>
    <row r="24">
      <c r="A24" s="1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5"/>
      <c r="N24" s="2"/>
      <c r="O24" s="2"/>
      <c r="P24" s="2"/>
      <c r="Q24" s="2"/>
    </row>
    <row r="25" ht="14" customHeight="1">
      <c r="A25" s="4"/>
      <c r="B25" s="35" t="s">
        <v>64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7"/>
      <c r="N26" s="2"/>
      <c r="O26" s="2"/>
      <c r="P26" s="2"/>
      <c r="Q26" s="2"/>
    </row>
    <row r="27" ht="18" customHeight="1">
      <c r="A27" s="10"/>
      <c r="B27" s="41" t="s">
        <v>65</v>
      </c>
      <c r="C27" s="41" t="s">
        <v>61</v>
      </c>
      <c r="D27" s="41" t="s">
        <v>66</v>
      </c>
      <c r="E27" s="41" t="s">
        <v>62</v>
      </c>
      <c r="F27" s="41" t="s">
        <v>67</v>
      </c>
      <c r="G27" s="42" t="s">
        <v>68</v>
      </c>
      <c r="H27" s="23" t="s">
        <v>69</v>
      </c>
      <c r="I27" s="23" t="s">
        <v>70</v>
      </c>
      <c r="J27" s="23" t="s">
        <v>17</v>
      </c>
      <c r="K27" s="42" t="s">
        <v>71</v>
      </c>
      <c r="L27" s="23" t="s">
        <v>18</v>
      </c>
      <c r="M27" s="78"/>
      <c r="N27" s="2"/>
      <c r="O27" s="2"/>
      <c r="P27" s="2"/>
      <c r="Q27" s="2"/>
    </row>
    <row r="28" ht="40" customHeight="1">
      <c r="A28" s="10"/>
      <c r="B28" s="46" t="s">
        <v>121</v>
      </c>
      <c r="C28" s="1"/>
      <c r="D28" s="1"/>
      <c r="E28" s="1"/>
      <c r="F28" s="1"/>
      <c r="G28" s="1"/>
      <c r="H28" s="47"/>
      <c r="I28" s="1"/>
      <c r="J28" s="47"/>
      <c r="K28" s="1"/>
      <c r="L28" s="1"/>
      <c r="M28" s="13"/>
      <c r="N28" s="2"/>
      <c r="O28" s="2"/>
      <c r="P28" s="2"/>
      <c r="Q28" s="2"/>
    </row>
    <row r="29">
      <c r="A29" s="10"/>
      <c r="B29" s="48">
        <v>1</v>
      </c>
      <c r="C29" s="49" t="s">
        <v>122</v>
      </c>
      <c r="D29" s="49" t="s">
        <v>123</v>
      </c>
      <c r="E29" s="49" t="s">
        <v>124</v>
      </c>
      <c r="F29" s="49" t="s">
        <v>7</v>
      </c>
      <c r="G29" s="50" t="s">
        <v>125</v>
      </c>
      <c r="H29" s="51">
        <v>873.86699999999996</v>
      </c>
      <c r="I29" s="52">
        <v>0</v>
      </c>
      <c r="J29" s="53">
        <f>ROUND(H29*I29,2)</f>
        <v>0</v>
      </c>
      <c r="K29" s="54">
        <v>0.20999999999999999</v>
      </c>
      <c r="L29" s="55">
        <f>ROUND(J29*1.21,2)</f>
        <v>0</v>
      </c>
      <c r="M29" s="13"/>
      <c r="N29" s="2"/>
      <c r="O29" s="2"/>
      <c r="P29" s="2"/>
      <c r="Q29" s="40">
        <f>IF(ISNUMBER(K29),IF(H29&gt;0,IF(I29&gt;0,J29,0),0),0)</f>
        <v>0</v>
      </c>
      <c r="R29" s="9">
        <f>IF(ISNUMBER(K29)=FALSE,J29,0)</f>
        <v>0</v>
      </c>
    </row>
    <row r="30">
      <c r="A30" s="10"/>
      <c r="B30" s="56" t="s">
        <v>76</v>
      </c>
      <c r="C30" s="1"/>
      <c r="D30" s="1"/>
      <c r="E30" s="57" t="s">
        <v>126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78</v>
      </c>
      <c r="C31" s="1"/>
      <c r="D31" s="1"/>
      <c r="E31" s="57" t="s">
        <v>127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80</v>
      </c>
      <c r="C32" s="1"/>
      <c r="D32" s="1"/>
      <c r="E32" s="57" t="s">
        <v>128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82</v>
      </c>
      <c r="C33" s="1"/>
      <c r="D33" s="1"/>
      <c r="E33" s="57" t="s">
        <v>83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 thickBot="1">
      <c r="A34" s="10"/>
      <c r="B34" s="58" t="s">
        <v>84</v>
      </c>
      <c r="C34" s="31"/>
      <c r="D34" s="31"/>
      <c r="E34" s="29"/>
      <c r="F34" s="31"/>
      <c r="G34" s="31"/>
      <c r="H34" s="59"/>
      <c r="I34" s="31"/>
      <c r="J34" s="59"/>
      <c r="K34" s="31"/>
      <c r="L34" s="31"/>
      <c r="M34" s="13"/>
      <c r="N34" s="2"/>
      <c r="O34" s="2"/>
      <c r="P34" s="2"/>
      <c r="Q34" s="2"/>
    </row>
    <row r="35" thickTop="1">
      <c r="A35" s="10"/>
      <c r="B35" s="48">
        <v>2</v>
      </c>
      <c r="C35" s="49" t="s">
        <v>122</v>
      </c>
      <c r="D35" s="49" t="s">
        <v>129</v>
      </c>
      <c r="E35" s="49" t="s">
        <v>124</v>
      </c>
      <c r="F35" s="49" t="s">
        <v>7</v>
      </c>
      <c r="G35" s="50" t="s">
        <v>125</v>
      </c>
      <c r="H35" s="60">
        <v>86.519999999999996</v>
      </c>
      <c r="I35" s="61">
        <v>0</v>
      </c>
      <c r="J35" s="62">
        <f>ROUND(H35*I35,2)</f>
        <v>0</v>
      </c>
      <c r="K35" s="63">
        <v>0.20999999999999999</v>
      </c>
      <c r="L35" s="64">
        <f>ROUND(J35*1.21,2)</f>
        <v>0</v>
      </c>
      <c r="M35" s="13"/>
      <c r="N35" s="2"/>
      <c r="O35" s="2"/>
      <c r="P35" s="2"/>
      <c r="Q35" s="40">
        <f>IF(ISNUMBER(K35),IF(H35&gt;0,IF(I35&gt;0,J35,0),0),0)</f>
        <v>0</v>
      </c>
      <c r="R35" s="9">
        <f>IF(ISNUMBER(K35)=FALSE,J35,0)</f>
        <v>0</v>
      </c>
    </row>
    <row r="36">
      <c r="A36" s="10"/>
      <c r="B36" s="56" t="s">
        <v>76</v>
      </c>
      <c r="C36" s="1"/>
      <c r="D36" s="1"/>
      <c r="E36" s="57" t="s">
        <v>130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78</v>
      </c>
      <c r="C37" s="1"/>
      <c r="D37" s="1"/>
      <c r="E37" s="57" t="s">
        <v>131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80</v>
      </c>
      <c r="C38" s="1"/>
      <c r="D38" s="1"/>
      <c r="E38" s="57" t="s">
        <v>128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82</v>
      </c>
      <c r="C39" s="1"/>
      <c r="D39" s="1"/>
      <c r="E39" s="57" t="s">
        <v>83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 thickBot="1">
      <c r="A40" s="10"/>
      <c r="B40" s="58" t="s">
        <v>84</v>
      </c>
      <c r="C40" s="31"/>
      <c r="D40" s="31"/>
      <c r="E40" s="29"/>
      <c r="F40" s="31"/>
      <c r="G40" s="31"/>
      <c r="H40" s="59"/>
      <c r="I40" s="31"/>
      <c r="J40" s="59"/>
      <c r="K40" s="31"/>
      <c r="L40" s="31"/>
      <c r="M40" s="13"/>
      <c r="N40" s="2"/>
      <c r="O40" s="2"/>
      <c r="P40" s="2"/>
      <c r="Q40" s="2"/>
    </row>
    <row r="41" thickTop="1">
      <c r="A41" s="10"/>
      <c r="B41" s="48">
        <v>3</v>
      </c>
      <c r="C41" s="49" t="s">
        <v>122</v>
      </c>
      <c r="D41" s="49" t="s">
        <v>132</v>
      </c>
      <c r="E41" s="49" t="s">
        <v>124</v>
      </c>
      <c r="F41" s="49" t="s">
        <v>7</v>
      </c>
      <c r="G41" s="50" t="s">
        <v>125</v>
      </c>
      <c r="H41" s="60">
        <v>10.5</v>
      </c>
      <c r="I41" s="61">
        <v>0</v>
      </c>
      <c r="J41" s="62">
        <f>ROUND(H41*I41,2)</f>
        <v>0</v>
      </c>
      <c r="K41" s="63">
        <v>0.20999999999999999</v>
      </c>
      <c r="L41" s="64">
        <f>ROUND(J41*1.21,2)</f>
        <v>0</v>
      </c>
      <c r="M41" s="13"/>
      <c r="N41" s="2"/>
      <c r="O41" s="2"/>
      <c r="P41" s="2"/>
      <c r="Q41" s="40">
        <f>IF(ISNUMBER(K41),IF(H41&gt;0,IF(I41&gt;0,J41,0),0),0)</f>
        <v>0</v>
      </c>
      <c r="R41" s="9">
        <f>IF(ISNUMBER(K41)=FALSE,J41,0)</f>
        <v>0</v>
      </c>
    </row>
    <row r="42">
      <c r="A42" s="10"/>
      <c r="B42" s="56" t="s">
        <v>76</v>
      </c>
      <c r="C42" s="1"/>
      <c r="D42" s="1"/>
      <c r="E42" s="57" t="s">
        <v>133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>
      <c r="A43" s="10"/>
      <c r="B43" s="56" t="s">
        <v>78</v>
      </c>
      <c r="C43" s="1"/>
      <c r="D43" s="1"/>
      <c r="E43" s="57" t="s">
        <v>134</v>
      </c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>
      <c r="A44" s="10"/>
      <c r="B44" s="56" t="s">
        <v>80</v>
      </c>
      <c r="C44" s="1"/>
      <c r="D44" s="1"/>
      <c r="E44" s="57" t="s">
        <v>128</v>
      </c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56" t="s">
        <v>82</v>
      </c>
      <c r="C45" s="1"/>
      <c r="D45" s="1"/>
      <c r="E45" s="57" t="s">
        <v>83</v>
      </c>
      <c r="F45" s="1"/>
      <c r="G45" s="1"/>
      <c r="H45" s="47"/>
      <c r="I45" s="1"/>
      <c r="J45" s="47"/>
      <c r="K45" s="1"/>
      <c r="L45" s="1"/>
      <c r="M45" s="13"/>
      <c r="N45" s="2"/>
      <c r="O45" s="2"/>
      <c r="P45" s="2"/>
      <c r="Q45" s="2"/>
    </row>
    <row r="46" thickBot="1">
      <c r="A46" s="10"/>
      <c r="B46" s="58" t="s">
        <v>84</v>
      </c>
      <c r="C46" s="31"/>
      <c r="D46" s="31"/>
      <c r="E46" s="29"/>
      <c r="F46" s="31"/>
      <c r="G46" s="31"/>
      <c r="H46" s="59"/>
      <c r="I46" s="31"/>
      <c r="J46" s="59"/>
      <c r="K46" s="31"/>
      <c r="L46" s="31"/>
      <c r="M46" s="13"/>
      <c r="N46" s="2"/>
      <c r="O46" s="2"/>
      <c r="P46" s="2"/>
      <c r="Q46" s="2"/>
    </row>
    <row r="47" thickTop="1">
      <c r="A47" s="10"/>
      <c r="B47" s="48">
        <v>4</v>
      </c>
      <c r="C47" s="49" t="s">
        <v>122</v>
      </c>
      <c r="D47" s="49" t="s">
        <v>135</v>
      </c>
      <c r="E47" s="49" t="s">
        <v>124</v>
      </c>
      <c r="F47" s="49" t="s">
        <v>7</v>
      </c>
      <c r="G47" s="50" t="s">
        <v>125</v>
      </c>
      <c r="H47" s="60">
        <v>20.303999999999998</v>
      </c>
      <c r="I47" s="61">
        <v>0</v>
      </c>
      <c r="J47" s="62">
        <f>ROUND(H47*I47,2)</f>
        <v>0</v>
      </c>
      <c r="K47" s="63">
        <v>0.20999999999999999</v>
      </c>
      <c r="L47" s="64">
        <f>ROUND(J47*1.21,2)</f>
        <v>0</v>
      </c>
      <c r="M47" s="13"/>
      <c r="N47" s="2"/>
      <c r="O47" s="2"/>
      <c r="P47" s="2"/>
      <c r="Q47" s="40">
        <f>IF(ISNUMBER(K47),IF(H47&gt;0,IF(I47&gt;0,J47,0),0),0)</f>
        <v>0</v>
      </c>
      <c r="R47" s="9">
        <f>IF(ISNUMBER(K47)=FALSE,J47,0)</f>
        <v>0</v>
      </c>
    </row>
    <row r="48">
      <c r="A48" s="10"/>
      <c r="B48" s="56" t="s">
        <v>76</v>
      </c>
      <c r="C48" s="1"/>
      <c r="D48" s="1"/>
      <c r="E48" s="57" t="s">
        <v>136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78</v>
      </c>
      <c r="C49" s="1"/>
      <c r="D49" s="1"/>
      <c r="E49" s="57" t="s">
        <v>137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>
      <c r="A50" s="10"/>
      <c r="B50" s="56" t="s">
        <v>80</v>
      </c>
      <c r="C50" s="1"/>
      <c r="D50" s="1"/>
      <c r="E50" s="57" t="s">
        <v>128</v>
      </c>
      <c r="F50" s="1"/>
      <c r="G50" s="1"/>
      <c r="H50" s="47"/>
      <c r="I50" s="1"/>
      <c r="J50" s="47"/>
      <c r="K50" s="1"/>
      <c r="L50" s="1"/>
      <c r="M50" s="13"/>
      <c r="N50" s="2"/>
      <c r="O50" s="2"/>
      <c r="P50" s="2"/>
      <c r="Q50" s="2"/>
    </row>
    <row r="51">
      <c r="A51" s="10"/>
      <c r="B51" s="56" t="s">
        <v>82</v>
      </c>
      <c r="C51" s="1"/>
      <c r="D51" s="1"/>
      <c r="E51" s="57" t="s">
        <v>83</v>
      </c>
      <c r="F51" s="1"/>
      <c r="G51" s="1"/>
      <c r="H51" s="47"/>
      <c r="I51" s="1"/>
      <c r="J51" s="47"/>
      <c r="K51" s="1"/>
      <c r="L51" s="1"/>
      <c r="M51" s="13"/>
      <c r="N51" s="2"/>
      <c r="O51" s="2"/>
      <c r="P51" s="2"/>
      <c r="Q51" s="2"/>
    </row>
    <row r="52" thickBot="1">
      <c r="A52" s="10"/>
      <c r="B52" s="58" t="s">
        <v>84</v>
      </c>
      <c r="C52" s="31"/>
      <c r="D52" s="31"/>
      <c r="E52" s="29"/>
      <c r="F52" s="31"/>
      <c r="G52" s="31"/>
      <c r="H52" s="59"/>
      <c r="I52" s="31"/>
      <c r="J52" s="59"/>
      <c r="K52" s="31"/>
      <c r="L52" s="31"/>
      <c r="M52" s="13"/>
      <c r="N52" s="2"/>
      <c r="O52" s="2"/>
      <c r="P52" s="2"/>
      <c r="Q52" s="2"/>
    </row>
    <row r="53" thickTop="1">
      <c r="A53" s="10"/>
      <c r="B53" s="48">
        <v>5</v>
      </c>
      <c r="C53" s="49" t="s">
        <v>122</v>
      </c>
      <c r="D53" s="49" t="s">
        <v>138</v>
      </c>
      <c r="E53" s="49" t="s">
        <v>124</v>
      </c>
      <c r="F53" s="49" t="s">
        <v>7</v>
      </c>
      <c r="G53" s="50" t="s">
        <v>125</v>
      </c>
      <c r="H53" s="60">
        <v>3.3599999999999999</v>
      </c>
      <c r="I53" s="61">
        <v>0</v>
      </c>
      <c r="J53" s="62">
        <f>ROUND(H53*I53,2)</f>
        <v>0</v>
      </c>
      <c r="K53" s="63">
        <v>0.20999999999999999</v>
      </c>
      <c r="L53" s="64">
        <f>ROUND(J53*1.21,2)</f>
        <v>0</v>
      </c>
      <c r="M53" s="13"/>
      <c r="N53" s="2"/>
      <c r="O53" s="2"/>
      <c r="P53" s="2"/>
      <c r="Q53" s="40">
        <f>IF(ISNUMBER(K53),IF(H53&gt;0,IF(I53&gt;0,J53,0),0),0)</f>
        <v>0</v>
      </c>
      <c r="R53" s="9">
        <f>IF(ISNUMBER(K53)=FALSE,J53,0)</f>
        <v>0</v>
      </c>
    </row>
    <row r="54">
      <c r="A54" s="10"/>
      <c r="B54" s="56" t="s">
        <v>76</v>
      </c>
      <c r="C54" s="1"/>
      <c r="D54" s="1"/>
      <c r="E54" s="57" t="s">
        <v>139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>
      <c r="A55" s="10"/>
      <c r="B55" s="56" t="s">
        <v>78</v>
      </c>
      <c r="C55" s="1"/>
      <c r="D55" s="1"/>
      <c r="E55" s="57" t="s">
        <v>140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80</v>
      </c>
      <c r="C56" s="1"/>
      <c r="D56" s="1"/>
      <c r="E56" s="57" t="s">
        <v>128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82</v>
      </c>
      <c r="C57" s="1"/>
      <c r="D57" s="1"/>
      <c r="E57" s="57" t="s">
        <v>83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 thickBot="1">
      <c r="A58" s="10"/>
      <c r="B58" s="58" t="s">
        <v>84</v>
      </c>
      <c r="C58" s="31"/>
      <c r="D58" s="31"/>
      <c r="E58" s="29"/>
      <c r="F58" s="31"/>
      <c r="G58" s="31"/>
      <c r="H58" s="59"/>
      <c r="I58" s="31"/>
      <c r="J58" s="59"/>
      <c r="K58" s="31"/>
      <c r="L58" s="31"/>
      <c r="M58" s="13"/>
      <c r="N58" s="2"/>
      <c r="O58" s="2"/>
      <c r="P58" s="2"/>
      <c r="Q58" s="2"/>
    </row>
    <row r="59" thickTop="1" thickBot="1" ht="25" customHeight="1">
      <c r="A59" s="10"/>
      <c r="B59" s="1"/>
      <c r="C59" s="65">
        <v>0</v>
      </c>
      <c r="D59" s="1"/>
      <c r="E59" s="65" t="s">
        <v>117</v>
      </c>
      <c r="F59" s="1"/>
      <c r="G59" s="66" t="s">
        <v>110</v>
      </c>
      <c r="H59" s="67">
        <f>J29+J35+J41+J47+J53</f>
        <v>0</v>
      </c>
      <c r="I59" s="66" t="s">
        <v>111</v>
      </c>
      <c r="J59" s="68">
        <f>(L59-H59)</f>
        <v>0</v>
      </c>
      <c r="K59" s="66" t="s">
        <v>112</v>
      </c>
      <c r="L59" s="69">
        <f>ROUND((J29+J35+J41+J47+J53)*1.21,2)</f>
        <v>0</v>
      </c>
      <c r="M59" s="13"/>
      <c r="N59" s="2"/>
      <c r="O59" s="2"/>
      <c r="P59" s="2"/>
      <c r="Q59" s="40">
        <f>0+Q29+Q35+Q41+Q47+Q53</f>
        <v>0</v>
      </c>
      <c r="R59" s="9">
        <f>0+R29+R35+R41+R47+R53</f>
        <v>0</v>
      </c>
      <c r="S59" s="70">
        <f>Q59*(1+J59)+R59</f>
        <v>0</v>
      </c>
    </row>
    <row r="60" thickTop="1" thickBot="1" ht="25" customHeight="1">
      <c r="A60" s="10"/>
      <c r="B60" s="71"/>
      <c r="C60" s="71"/>
      <c r="D60" s="71"/>
      <c r="E60" s="71"/>
      <c r="F60" s="71"/>
      <c r="G60" s="72" t="s">
        <v>113</v>
      </c>
      <c r="H60" s="73">
        <f>0+J29+J35+J41+J47+J53</f>
        <v>0</v>
      </c>
      <c r="I60" s="72" t="s">
        <v>114</v>
      </c>
      <c r="J60" s="74">
        <f>0+J59</f>
        <v>0</v>
      </c>
      <c r="K60" s="72" t="s">
        <v>115</v>
      </c>
      <c r="L60" s="75">
        <f>0+L59</f>
        <v>0</v>
      </c>
      <c r="M60" s="13"/>
      <c r="N60" s="2"/>
      <c r="O60" s="2"/>
      <c r="P60" s="2"/>
      <c r="Q60" s="2"/>
    </row>
    <row r="61" ht="40" customHeight="1">
      <c r="A61" s="10"/>
      <c r="B61" s="79" t="s">
        <v>141</v>
      </c>
      <c r="C61" s="1"/>
      <c r="D61" s="1"/>
      <c r="E61" s="1"/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48">
        <v>6</v>
      </c>
      <c r="C62" s="49" t="s">
        <v>142</v>
      </c>
      <c r="D62" s="49"/>
      <c r="E62" s="49" t="s">
        <v>143</v>
      </c>
      <c r="F62" s="49" t="s">
        <v>7</v>
      </c>
      <c r="G62" s="50" t="s">
        <v>144</v>
      </c>
      <c r="H62" s="51">
        <v>16.399999999999999</v>
      </c>
      <c r="I62" s="52">
        <v>0</v>
      </c>
      <c r="J62" s="53">
        <f>ROUND(H62*I62,2)</f>
        <v>0</v>
      </c>
      <c r="K62" s="54">
        <v>0.20999999999999999</v>
      </c>
      <c r="L62" s="55">
        <f>ROUND(J62*1.21,2)</f>
        <v>0</v>
      </c>
      <c r="M62" s="13"/>
      <c r="N62" s="2"/>
      <c r="O62" s="2"/>
      <c r="P62" s="2"/>
      <c r="Q62" s="40">
        <f>IF(ISNUMBER(K62),IF(H62&gt;0,IF(I62&gt;0,J62,0),0),0)</f>
        <v>0</v>
      </c>
      <c r="R62" s="9">
        <f>IF(ISNUMBER(K62)=FALSE,J62,0)</f>
        <v>0</v>
      </c>
    </row>
    <row r="63">
      <c r="A63" s="10"/>
      <c r="B63" s="56" t="s">
        <v>76</v>
      </c>
      <c r="C63" s="1"/>
      <c r="D63" s="1"/>
      <c r="E63" s="57" t="s">
        <v>145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78</v>
      </c>
      <c r="C64" s="1"/>
      <c r="D64" s="1"/>
      <c r="E64" s="57" t="s">
        <v>146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80</v>
      </c>
      <c r="C65" s="1"/>
      <c r="D65" s="1"/>
      <c r="E65" s="57" t="s">
        <v>147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>
      <c r="A66" s="10"/>
      <c r="B66" s="56" t="s">
        <v>82</v>
      </c>
      <c r="C66" s="1"/>
      <c r="D66" s="1"/>
      <c r="E66" s="57" t="s">
        <v>83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 thickBot="1">
      <c r="A67" s="10"/>
      <c r="B67" s="58" t="s">
        <v>84</v>
      </c>
      <c r="C67" s="31"/>
      <c r="D67" s="31"/>
      <c r="E67" s="29"/>
      <c r="F67" s="31"/>
      <c r="G67" s="31"/>
      <c r="H67" s="59"/>
      <c r="I67" s="31"/>
      <c r="J67" s="59"/>
      <c r="K67" s="31"/>
      <c r="L67" s="31"/>
      <c r="M67" s="13"/>
      <c r="N67" s="2"/>
      <c r="O67" s="2"/>
      <c r="P67" s="2"/>
      <c r="Q67" s="2"/>
    </row>
    <row r="68" thickTop="1">
      <c r="A68" s="10"/>
      <c r="B68" s="48">
        <v>7</v>
      </c>
      <c r="C68" s="49" t="s">
        <v>148</v>
      </c>
      <c r="D68" s="49"/>
      <c r="E68" s="49" t="s">
        <v>149</v>
      </c>
      <c r="F68" s="49" t="s">
        <v>7</v>
      </c>
      <c r="G68" s="50" t="s">
        <v>144</v>
      </c>
      <c r="H68" s="60">
        <v>41.200000000000003</v>
      </c>
      <c r="I68" s="61">
        <v>0</v>
      </c>
      <c r="J68" s="62">
        <f>ROUND(H68*I68,2)</f>
        <v>0</v>
      </c>
      <c r="K68" s="63">
        <v>0.20999999999999999</v>
      </c>
      <c r="L68" s="64">
        <f>ROUND(J68*1.21,2)</f>
        <v>0</v>
      </c>
      <c r="M68" s="13"/>
      <c r="N68" s="2"/>
      <c r="O68" s="2"/>
      <c r="P68" s="2"/>
      <c r="Q68" s="40">
        <f>IF(ISNUMBER(K68),IF(H68&gt;0,IF(I68&gt;0,J68,0),0),0)</f>
        <v>0</v>
      </c>
      <c r="R68" s="9">
        <f>IF(ISNUMBER(K68)=FALSE,J68,0)</f>
        <v>0</v>
      </c>
    </row>
    <row r="69">
      <c r="A69" s="10"/>
      <c r="B69" s="56" t="s">
        <v>76</v>
      </c>
      <c r="C69" s="1"/>
      <c r="D69" s="1"/>
      <c r="E69" s="57" t="s">
        <v>150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78</v>
      </c>
      <c r="C70" s="1"/>
      <c r="D70" s="1"/>
      <c r="E70" s="57" t="s">
        <v>151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80</v>
      </c>
      <c r="C71" s="1"/>
      <c r="D71" s="1"/>
      <c r="E71" s="57" t="s">
        <v>152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82</v>
      </c>
      <c r="C72" s="1"/>
      <c r="D72" s="1"/>
      <c r="E72" s="57" t="s">
        <v>83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 thickBot="1">
      <c r="A73" s="10"/>
      <c r="B73" s="58" t="s">
        <v>84</v>
      </c>
      <c r="C73" s="31"/>
      <c r="D73" s="31"/>
      <c r="E73" s="29"/>
      <c r="F73" s="31"/>
      <c r="G73" s="31"/>
      <c r="H73" s="59"/>
      <c r="I73" s="31"/>
      <c r="J73" s="59"/>
      <c r="K73" s="31"/>
      <c r="L73" s="31"/>
      <c r="M73" s="13"/>
      <c r="N73" s="2"/>
      <c r="O73" s="2"/>
      <c r="P73" s="2"/>
      <c r="Q73" s="2"/>
    </row>
    <row r="74" thickTop="1">
      <c r="A74" s="10"/>
      <c r="B74" s="48">
        <v>8</v>
      </c>
      <c r="C74" s="49" t="s">
        <v>153</v>
      </c>
      <c r="D74" s="49"/>
      <c r="E74" s="49" t="s">
        <v>154</v>
      </c>
      <c r="F74" s="49" t="s">
        <v>7</v>
      </c>
      <c r="G74" s="50" t="s">
        <v>144</v>
      </c>
      <c r="H74" s="60">
        <v>4.2000000000000002</v>
      </c>
      <c r="I74" s="61">
        <v>0</v>
      </c>
      <c r="J74" s="62">
        <f>ROUND(H74*I74,2)</f>
        <v>0</v>
      </c>
      <c r="K74" s="63">
        <v>0.20999999999999999</v>
      </c>
      <c r="L74" s="64">
        <f>ROUND(J74*1.21,2)</f>
        <v>0</v>
      </c>
      <c r="M74" s="13"/>
      <c r="N74" s="2"/>
      <c r="O74" s="2"/>
      <c r="P74" s="2"/>
      <c r="Q74" s="40">
        <f>IF(ISNUMBER(K74),IF(H74&gt;0,IF(I74&gt;0,J74,0),0),0)</f>
        <v>0</v>
      </c>
      <c r="R74" s="9">
        <f>IF(ISNUMBER(K74)=FALSE,J74,0)</f>
        <v>0</v>
      </c>
    </row>
    <row r="75">
      <c r="A75" s="10"/>
      <c r="B75" s="56" t="s">
        <v>76</v>
      </c>
      <c r="C75" s="1"/>
      <c r="D75" s="1"/>
      <c r="E75" s="57" t="s">
        <v>155</v>
      </c>
      <c r="F75" s="1"/>
      <c r="G75" s="1"/>
      <c r="H75" s="47"/>
      <c r="I75" s="1"/>
      <c r="J75" s="47"/>
      <c r="K75" s="1"/>
      <c r="L75" s="1"/>
      <c r="M75" s="13"/>
      <c r="N75" s="2"/>
      <c r="O75" s="2"/>
      <c r="P75" s="2"/>
      <c r="Q75" s="2"/>
    </row>
    <row r="76">
      <c r="A76" s="10"/>
      <c r="B76" s="56" t="s">
        <v>78</v>
      </c>
      <c r="C76" s="1"/>
      <c r="D76" s="1"/>
      <c r="E76" s="57" t="s">
        <v>156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80</v>
      </c>
      <c r="C77" s="1"/>
      <c r="D77" s="1"/>
      <c r="E77" s="57" t="s">
        <v>152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82</v>
      </c>
      <c r="C78" s="1"/>
      <c r="D78" s="1"/>
      <c r="E78" s="57" t="s">
        <v>83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 thickBot="1">
      <c r="A79" s="10"/>
      <c r="B79" s="58" t="s">
        <v>84</v>
      </c>
      <c r="C79" s="31"/>
      <c r="D79" s="31"/>
      <c r="E79" s="29"/>
      <c r="F79" s="31"/>
      <c r="G79" s="31"/>
      <c r="H79" s="59"/>
      <c r="I79" s="31"/>
      <c r="J79" s="59"/>
      <c r="K79" s="31"/>
      <c r="L79" s="31"/>
      <c r="M79" s="13"/>
      <c r="N79" s="2"/>
      <c r="O79" s="2"/>
      <c r="P79" s="2"/>
      <c r="Q79" s="2"/>
    </row>
    <row r="80" thickTop="1">
      <c r="A80" s="10"/>
      <c r="B80" s="48">
        <v>9</v>
      </c>
      <c r="C80" s="49" t="s">
        <v>157</v>
      </c>
      <c r="D80" s="49" t="s">
        <v>7</v>
      </c>
      <c r="E80" s="49" t="s">
        <v>158</v>
      </c>
      <c r="F80" s="49" t="s">
        <v>7</v>
      </c>
      <c r="G80" s="50" t="s">
        <v>144</v>
      </c>
      <c r="H80" s="60">
        <v>0.83999999999999997</v>
      </c>
      <c r="I80" s="61">
        <v>0</v>
      </c>
      <c r="J80" s="62">
        <f>ROUND(H80*I80,2)</f>
        <v>0</v>
      </c>
      <c r="K80" s="63">
        <v>0.20999999999999999</v>
      </c>
      <c r="L80" s="64">
        <f>ROUND(J80*1.21,2)</f>
        <v>0</v>
      </c>
      <c r="M80" s="13"/>
      <c r="N80" s="2"/>
      <c r="O80" s="2"/>
      <c r="P80" s="2"/>
      <c r="Q80" s="40">
        <f>IF(ISNUMBER(K80),IF(H80&gt;0,IF(I80&gt;0,J80,0),0),0)</f>
        <v>0</v>
      </c>
      <c r="R80" s="9">
        <f>IF(ISNUMBER(K80)=FALSE,J80,0)</f>
        <v>0</v>
      </c>
    </row>
    <row r="81">
      <c r="A81" s="10"/>
      <c r="B81" s="56" t="s">
        <v>76</v>
      </c>
      <c r="C81" s="1"/>
      <c r="D81" s="1"/>
      <c r="E81" s="57" t="s">
        <v>159</v>
      </c>
      <c r="F81" s="1"/>
      <c r="G81" s="1"/>
      <c r="H81" s="47"/>
      <c r="I81" s="1"/>
      <c r="J81" s="47"/>
      <c r="K81" s="1"/>
      <c r="L81" s="1"/>
      <c r="M81" s="13"/>
      <c r="N81" s="2"/>
      <c r="O81" s="2"/>
      <c r="P81" s="2"/>
      <c r="Q81" s="2"/>
    </row>
    <row r="82">
      <c r="A82" s="10"/>
      <c r="B82" s="56" t="s">
        <v>78</v>
      </c>
      <c r="C82" s="1"/>
      <c r="D82" s="1"/>
      <c r="E82" s="57" t="s">
        <v>160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80</v>
      </c>
      <c r="C83" s="1"/>
      <c r="D83" s="1"/>
      <c r="E83" s="57" t="s">
        <v>152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82</v>
      </c>
      <c r="C84" s="1"/>
      <c r="D84" s="1"/>
      <c r="E84" s="57" t="s">
        <v>83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 thickBot="1">
      <c r="A85" s="10"/>
      <c r="B85" s="58" t="s">
        <v>84</v>
      </c>
      <c r="C85" s="31"/>
      <c r="D85" s="31"/>
      <c r="E85" s="29"/>
      <c r="F85" s="31"/>
      <c r="G85" s="31"/>
      <c r="H85" s="59"/>
      <c r="I85" s="31"/>
      <c r="J85" s="59"/>
      <c r="K85" s="31"/>
      <c r="L85" s="31"/>
      <c r="M85" s="13"/>
      <c r="N85" s="2"/>
      <c r="O85" s="2"/>
      <c r="P85" s="2"/>
      <c r="Q85" s="2"/>
    </row>
    <row r="86" thickTop="1">
      <c r="A86" s="10"/>
      <c r="B86" s="48">
        <v>10</v>
      </c>
      <c r="C86" s="49" t="s">
        <v>161</v>
      </c>
      <c r="D86" s="49"/>
      <c r="E86" s="49" t="s">
        <v>162</v>
      </c>
      <c r="F86" s="49" t="s">
        <v>7</v>
      </c>
      <c r="G86" s="50" t="s">
        <v>163</v>
      </c>
      <c r="H86" s="60">
        <v>188</v>
      </c>
      <c r="I86" s="61">
        <v>0</v>
      </c>
      <c r="J86" s="62">
        <f>ROUND(H86*I86,2)</f>
        <v>0</v>
      </c>
      <c r="K86" s="63">
        <v>0.20999999999999999</v>
      </c>
      <c r="L86" s="64">
        <f>ROUND(J86*1.21,2)</f>
        <v>0</v>
      </c>
      <c r="M86" s="13"/>
      <c r="N86" s="2"/>
      <c r="O86" s="2"/>
      <c r="P86" s="2"/>
      <c r="Q86" s="40">
        <f>IF(ISNUMBER(K86),IF(H86&gt;0,IF(I86&gt;0,J86,0),0),0)</f>
        <v>0</v>
      </c>
      <c r="R86" s="9">
        <f>IF(ISNUMBER(K86)=FALSE,J86,0)</f>
        <v>0</v>
      </c>
    </row>
    <row r="87">
      <c r="A87" s="10"/>
      <c r="B87" s="56" t="s">
        <v>76</v>
      </c>
      <c r="C87" s="1"/>
      <c r="D87" s="1"/>
      <c r="E87" s="57" t="s">
        <v>164</v>
      </c>
      <c r="F87" s="1"/>
      <c r="G87" s="1"/>
      <c r="H87" s="47"/>
      <c r="I87" s="1"/>
      <c r="J87" s="47"/>
      <c r="K87" s="1"/>
      <c r="L87" s="1"/>
      <c r="M87" s="13"/>
      <c r="N87" s="2"/>
      <c r="O87" s="2"/>
      <c r="P87" s="2"/>
      <c r="Q87" s="2"/>
    </row>
    <row r="88">
      <c r="A88" s="10"/>
      <c r="B88" s="56" t="s">
        <v>78</v>
      </c>
      <c r="C88" s="1"/>
      <c r="D88" s="1"/>
      <c r="E88" s="57" t="s">
        <v>165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80</v>
      </c>
      <c r="C89" s="1"/>
      <c r="D89" s="1"/>
      <c r="E89" s="57" t="s">
        <v>152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56" t="s">
        <v>82</v>
      </c>
      <c r="C90" s="1"/>
      <c r="D90" s="1"/>
      <c r="E90" s="57" t="s">
        <v>83</v>
      </c>
      <c r="F90" s="1"/>
      <c r="G90" s="1"/>
      <c r="H90" s="47"/>
      <c r="I90" s="1"/>
      <c r="J90" s="47"/>
      <c r="K90" s="1"/>
      <c r="L90" s="1"/>
      <c r="M90" s="13"/>
      <c r="N90" s="2"/>
      <c r="O90" s="2"/>
      <c r="P90" s="2"/>
      <c r="Q90" s="2"/>
    </row>
    <row r="91" thickBot="1">
      <c r="A91" s="10"/>
      <c r="B91" s="58" t="s">
        <v>84</v>
      </c>
      <c r="C91" s="31"/>
      <c r="D91" s="31"/>
      <c r="E91" s="29"/>
      <c r="F91" s="31"/>
      <c r="G91" s="31"/>
      <c r="H91" s="59"/>
      <c r="I91" s="31"/>
      <c r="J91" s="59"/>
      <c r="K91" s="31"/>
      <c r="L91" s="31"/>
      <c r="M91" s="13"/>
      <c r="N91" s="2"/>
      <c r="O91" s="2"/>
      <c r="P91" s="2"/>
      <c r="Q91" s="2"/>
    </row>
    <row r="92" thickTop="1">
      <c r="A92" s="10"/>
      <c r="B92" s="48">
        <v>11</v>
      </c>
      <c r="C92" s="49" t="s">
        <v>166</v>
      </c>
      <c r="D92" s="49"/>
      <c r="E92" s="49" t="s">
        <v>167</v>
      </c>
      <c r="F92" s="49" t="s">
        <v>7</v>
      </c>
      <c r="G92" s="50" t="s">
        <v>163</v>
      </c>
      <c r="H92" s="60">
        <v>28</v>
      </c>
      <c r="I92" s="61">
        <v>0</v>
      </c>
      <c r="J92" s="62">
        <f>ROUND(H92*I92,2)</f>
        <v>0</v>
      </c>
      <c r="K92" s="63">
        <v>0.20999999999999999</v>
      </c>
      <c r="L92" s="64">
        <f>ROUND(J92*1.21,2)</f>
        <v>0</v>
      </c>
      <c r="M92" s="13"/>
      <c r="N92" s="2"/>
      <c r="O92" s="2"/>
      <c r="P92" s="2"/>
      <c r="Q92" s="40">
        <f>IF(ISNUMBER(K92),IF(H92&gt;0,IF(I92&gt;0,J92,0),0),0)</f>
        <v>0</v>
      </c>
      <c r="R92" s="9">
        <f>IF(ISNUMBER(K92)=FALSE,J92,0)</f>
        <v>0</v>
      </c>
    </row>
    <row r="93">
      <c r="A93" s="10"/>
      <c r="B93" s="56" t="s">
        <v>76</v>
      </c>
      <c r="C93" s="1"/>
      <c r="D93" s="1"/>
      <c r="E93" s="57" t="s">
        <v>168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78</v>
      </c>
      <c r="C94" s="1"/>
      <c r="D94" s="1"/>
      <c r="E94" s="57" t="s">
        <v>169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80</v>
      </c>
      <c r="C95" s="1"/>
      <c r="D95" s="1"/>
      <c r="E95" s="57" t="s">
        <v>152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>
      <c r="A96" s="10"/>
      <c r="B96" s="56" t="s">
        <v>82</v>
      </c>
      <c r="C96" s="1"/>
      <c r="D96" s="1"/>
      <c r="E96" s="57" t="s">
        <v>83</v>
      </c>
      <c r="F96" s="1"/>
      <c r="G96" s="1"/>
      <c r="H96" s="47"/>
      <c r="I96" s="1"/>
      <c r="J96" s="47"/>
      <c r="K96" s="1"/>
      <c r="L96" s="1"/>
      <c r="M96" s="13"/>
      <c r="N96" s="2"/>
      <c r="O96" s="2"/>
      <c r="P96" s="2"/>
      <c r="Q96" s="2"/>
    </row>
    <row r="97" thickBot="1">
      <c r="A97" s="10"/>
      <c r="B97" s="58" t="s">
        <v>84</v>
      </c>
      <c r="C97" s="31"/>
      <c r="D97" s="31"/>
      <c r="E97" s="29"/>
      <c r="F97" s="31"/>
      <c r="G97" s="31"/>
      <c r="H97" s="59"/>
      <c r="I97" s="31"/>
      <c r="J97" s="59"/>
      <c r="K97" s="31"/>
      <c r="L97" s="31"/>
      <c r="M97" s="13"/>
      <c r="N97" s="2"/>
      <c r="O97" s="2"/>
      <c r="P97" s="2"/>
      <c r="Q97" s="2"/>
    </row>
    <row r="98" thickTop="1">
      <c r="A98" s="10"/>
      <c r="B98" s="48">
        <v>12</v>
      </c>
      <c r="C98" s="49" t="s">
        <v>170</v>
      </c>
      <c r="D98" s="49"/>
      <c r="E98" s="49" t="s">
        <v>171</v>
      </c>
      <c r="F98" s="49" t="s">
        <v>7</v>
      </c>
      <c r="G98" s="50" t="s">
        <v>144</v>
      </c>
      <c r="H98" s="60">
        <v>110.3</v>
      </c>
      <c r="I98" s="61">
        <v>0</v>
      </c>
      <c r="J98" s="62">
        <f>ROUND(H98*I98,2)</f>
        <v>0</v>
      </c>
      <c r="K98" s="63">
        <v>0.20999999999999999</v>
      </c>
      <c r="L98" s="64">
        <f>ROUND(J98*1.21,2)</f>
        <v>0</v>
      </c>
      <c r="M98" s="13"/>
      <c r="N98" s="2"/>
      <c r="O98" s="2"/>
      <c r="P98" s="2"/>
      <c r="Q98" s="40">
        <f>IF(ISNUMBER(K98),IF(H98&gt;0,IF(I98&gt;0,J98,0),0),0)</f>
        <v>0</v>
      </c>
      <c r="R98" s="9">
        <f>IF(ISNUMBER(K98)=FALSE,J98,0)</f>
        <v>0</v>
      </c>
    </row>
    <row r="99">
      <c r="A99" s="10"/>
      <c r="B99" s="56" t="s">
        <v>76</v>
      </c>
      <c r="C99" s="1"/>
      <c r="D99" s="1"/>
      <c r="E99" s="57" t="s">
        <v>172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78</v>
      </c>
      <c r="C100" s="1"/>
      <c r="D100" s="1"/>
      <c r="E100" s="57" t="s">
        <v>173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80</v>
      </c>
      <c r="C101" s="1"/>
      <c r="D101" s="1"/>
      <c r="E101" s="57" t="s">
        <v>152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>
      <c r="A102" s="10"/>
      <c r="B102" s="56" t="s">
        <v>82</v>
      </c>
      <c r="C102" s="1"/>
      <c r="D102" s="1"/>
      <c r="E102" s="57" t="s">
        <v>83</v>
      </c>
      <c r="F102" s="1"/>
      <c r="G102" s="1"/>
      <c r="H102" s="47"/>
      <c r="I102" s="1"/>
      <c r="J102" s="47"/>
      <c r="K102" s="1"/>
      <c r="L102" s="1"/>
      <c r="M102" s="13"/>
      <c r="N102" s="2"/>
      <c r="O102" s="2"/>
      <c r="P102" s="2"/>
      <c r="Q102" s="2"/>
    </row>
    <row r="103" thickBot="1">
      <c r="A103" s="10"/>
      <c r="B103" s="58" t="s">
        <v>84</v>
      </c>
      <c r="C103" s="31"/>
      <c r="D103" s="31"/>
      <c r="E103" s="29"/>
      <c r="F103" s="31"/>
      <c r="G103" s="31"/>
      <c r="H103" s="59"/>
      <c r="I103" s="31"/>
      <c r="J103" s="59"/>
      <c r="K103" s="31"/>
      <c r="L103" s="31"/>
      <c r="M103" s="13"/>
      <c r="N103" s="2"/>
      <c r="O103" s="2"/>
      <c r="P103" s="2"/>
      <c r="Q103" s="2"/>
    </row>
    <row r="104" thickTop="1">
      <c r="A104" s="10"/>
      <c r="B104" s="48">
        <v>13</v>
      </c>
      <c r="C104" s="49" t="s">
        <v>174</v>
      </c>
      <c r="D104" s="49"/>
      <c r="E104" s="49" t="s">
        <v>175</v>
      </c>
      <c r="F104" s="49" t="s">
        <v>7</v>
      </c>
      <c r="G104" s="50" t="s">
        <v>144</v>
      </c>
      <c r="H104" s="60">
        <v>10.4</v>
      </c>
      <c r="I104" s="61">
        <v>0</v>
      </c>
      <c r="J104" s="62">
        <f>ROUND(H104*I104,2)</f>
        <v>0</v>
      </c>
      <c r="K104" s="63">
        <v>0.20999999999999999</v>
      </c>
      <c r="L104" s="64">
        <f>ROUND(J104*1.21,2)</f>
        <v>0</v>
      </c>
      <c r="M104" s="13"/>
      <c r="N104" s="2"/>
      <c r="O104" s="2"/>
      <c r="P104" s="2"/>
      <c r="Q104" s="40">
        <f>IF(ISNUMBER(K104),IF(H104&gt;0,IF(I104&gt;0,J104,0),0),0)</f>
        <v>0</v>
      </c>
      <c r="R104" s="9">
        <f>IF(ISNUMBER(K104)=FALSE,J104,0)</f>
        <v>0</v>
      </c>
    </row>
    <row r="105">
      <c r="A105" s="10"/>
      <c r="B105" s="56" t="s">
        <v>76</v>
      </c>
      <c r="C105" s="1"/>
      <c r="D105" s="1"/>
      <c r="E105" s="57" t="s">
        <v>176</v>
      </c>
      <c r="F105" s="1"/>
      <c r="G105" s="1"/>
      <c r="H105" s="47"/>
      <c r="I105" s="1"/>
      <c r="J105" s="47"/>
      <c r="K105" s="1"/>
      <c r="L105" s="1"/>
      <c r="M105" s="13"/>
      <c r="N105" s="2"/>
      <c r="O105" s="2"/>
      <c r="P105" s="2"/>
      <c r="Q105" s="2"/>
    </row>
    <row r="106">
      <c r="A106" s="10"/>
      <c r="B106" s="56" t="s">
        <v>78</v>
      </c>
      <c r="C106" s="1"/>
      <c r="D106" s="1"/>
      <c r="E106" s="57" t="s">
        <v>177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80</v>
      </c>
      <c r="C107" s="1"/>
      <c r="D107" s="1"/>
      <c r="E107" s="57" t="s">
        <v>178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82</v>
      </c>
      <c r="C108" s="1"/>
      <c r="D108" s="1"/>
      <c r="E108" s="57" t="s">
        <v>83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 thickBot="1">
      <c r="A109" s="10"/>
      <c r="B109" s="58" t="s">
        <v>84</v>
      </c>
      <c r="C109" s="31"/>
      <c r="D109" s="31"/>
      <c r="E109" s="29"/>
      <c r="F109" s="31"/>
      <c r="G109" s="31"/>
      <c r="H109" s="59"/>
      <c r="I109" s="31"/>
      <c r="J109" s="59"/>
      <c r="K109" s="31"/>
      <c r="L109" s="31"/>
      <c r="M109" s="13"/>
      <c r="N109" s="2"/>
      <c r="O109" s="2"/>
      <c r="P109" s="2"/>
      <c r="Q109" s="2"/>
    </row>
    <row r="110" thickTop="1">
      <c r="A110" s="10"/>
      <c r="B110" s="48">
        <v>14</v>
      </c>
      <c r="C110" s="49" t="s">
        <v>179</v>
      </c>
      <c r="D110" s="49" t="s">
        <v>123</v>
      </c>
      <c r="E110" s="49" t="s">
        <v>180</v>
      </c>
      <c r="F110" s="49" t="s">
        <v>7</v>
      </c>
      <c r="G110" s="50" t="s">
        <v>144</v>
      </c>
      <c r="H110" s="60">
        <v>201.88</v>
      </c>
      <c r="I110" s="61">
        <v>0</v>
      </c>
      <c r="J110" s="62">
        <f>ROUND(H110*I110,2)</f>
        <v>0</v>
      </c>
      <c r="K110" s="63">
        <v>0.20999999999999999</v>
      </c>
      <c r="L110" s="64">
        <f>ROUND(J110*1.21,2)</f>
        <v>0</v>
      </c>
      <c r="M110" s="13"/>
      <c r="N110" s="2"/>
      <c r="O110" s="2"/>
      <c r="P110" s="2"/>
      <c r="Q110" s="40">
        <f>IF(ISNUMBER(K110),IF(H110&gt;0,IF(I110&gt;0,J110,0),0),0)</f>
        <v>0</v>
      </c>
      <c r="R110" s="9">
        <f>IF(ISNUMBER(K110)=FALSE,J110,0)</f>
        <v>0</v>
      </c>
    </row>
    <row r="111">
      <c r="A111" s="10"/>
      <c r="B111" s="56" t="s">
        <v>76</v>
      </c>
      <c r="C111" s="1"/>
      <c r="D111" s="1"/>
      <c r="E111" s="57" t="s">
        <v>181</v>
      </c>
      <c r="F111" s="1"/>
      <c r="G111" s="1"/>
      <c r="H111" s="47"/>
      <c r="I111" s="1"/>
      <c r="J111" s="47"/>
      <c r="K111" s="1"/>
      <c r="L111" s="1"/>
      <c r="M111" s="13"/>
      <c r="N111" s="2"/>
      <c r="O111" s="2"/>
      <c r="P111" s="2"/>
      <c r="Q111" s="2"/>
    </row>
    <row r="112">
      <c r="A112" s="10"/>
      <c r="B112" s="56" t="s">
        <v>78</v>
      </c>
      <c r="C112" s="1"/>
      <c r="D112" s="1"/>
      <c r="E112" s="57" t="s">
        <v>182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80</v>
      </c>
      <c r="C113" s="1"/>
      <c r="D113" s="1"/>
      <c r="E113" s="57" t="s">
        <v>183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82</v>
      </c>
      <c r="C114" s="1"/>
      <c r="D114" s="1"/>
      <c r="E114" s="57" t="s">
        <v>83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 thickBot="1">
      <c r="A115" s="10"/>
      <c r="B115" s="58" t="s">
        <v>84</v>
      </c>
      <c r="C115" s="31"/>
      <c r="D115" s="31"/>
      <c r="E115" s="29"/>
      <c r="F115" s="31"/>
      <c r="G115" s="31"/>
      <c r="H115" s="59"/>
      <c r="I115" s="31"/>
      <c r="J115" s="59"/>
      <c r="K115" s="31"/>
      <c r="L115" s="31"/>
      <c r="M115" s="13"/>
      <c r="N115" s="2"/>
      <c r="O115" s="2"/>
      <c r="P115" s="2"/>
      <c r="Q115" s="2"/>
    </row>
    <row r="116" thickTop="1">
      <c r="A116" s="10"/>
      <c r="B116" s="48">
        <v>15</v>
      </c>
      <c r="C116" s="49" t="s">
        <v>179</v>
      </c>
      <c r="D116" s="49" t="s">
        <v>129</v>
      </c>
      <c r="E116" s="49" t="s">
        <v>180</v>
      </c>
      <c r="F116" s="49" t="s">
        <v>7</v>
      </c>
      <c r="G116" s="50" t="s">
        <v>144</v>
      </c>
      <c r="H116" s="60">
        <v>258.05000000000001</v>
      </c>
      <c r="I116" s="61">
        <v>0</v>
      </c>
      <c r="J116" s="62">
        <f>ROUND(H116*I116,2)</f>
        <v>0</v>
      </c>
      <c r="K116" s="63">
        <v>0.20999999999999999</v>
      </c>
      <c r="L116" s="64">
        <f>ROUND(J116*1.21,2)</f>
        <v>0</v>
      </c>
      <c r="M116" s="13"/>
      <c r="N116" s="2"/>
      <c r="O116" s="2"/>
      <c r="P116" s="2"/>
      <c r="Q116" s="40">
        <f>IF(ISNUMBER(K116),IF(H116&gt;0,IF(I116&gt;0,J116,0),0),0)</f>
        <v>0</v>
      </c>
      <c r="R116" s="9">
        <f>IF(ISNUMBER(K116)=FALSE,J116,0)</f>
        <v>0</v>
      </c>
    </row>
    <row r="117">
      <c r="A117" s="10"/>
      <c r="B117" s="56" t="s">
        <v>76</v>
      </c>
      <c r="C117" s="1"/>
      <c r="D117" s="1"/>
      <c r="E117" s="57" t="s">
        <v>184</v>
      </c>
      <c r="F117" s="1"/>
      <c r="G117" s="1"/>
      <c r="H117" s="47"/>
      <c r="I117" s="1"/>
      <c r="J117" s="47"/>
      <c r="K117" s="1"/>
      <c r="L117" s="1"/>
      <c r="M117" s="13"/>
      <c r="N117" s="2"/>
      <c r="O117" s="2"/>
      <c r="P117" s="2"/>
      <c r="Q117" s="2"/>
    </row>
    <row r="118">
      <c r="A118" s="10"/>
      <c r="B118" s="56" t="s">
        <v>78</v>
      </c>
      <c r="C118" s="1"/>
      <c r="D118" s="1"/>
      <c r="E118" s="57" t="s">
        <v>185</v>
      </c>
      <c r="F118" s="1"/>
      <c r="G118" s="1"/>
      <c r="H118" s="47"/>
      <c r="I118" s="1"/>
      <c r="J118" s="47"/>
      <c r="K118" s="1"/>
      <c r="L118" s="1"/>
      <c r="M118" s="13"/>
      <c r="N118" s="2"/>
      <c r="O118" s="2"/>
      <c r="P118" s="2"/>
      <c r="Q118" s="2"/>
    </row>
    <row r="119">
      <c r="A119" s="10"/>
      <c r="B119" s="56" t="s">
        <v>80</v>
      </c>
      <c r="C119" s="1"/>
      <c r="D119" s="1"/>
      <c r="E119" s="57" t="s">
        <v>183</v>
      </c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56" t="s">
        <v>82</v>
      </c>
      <c r="C120" s="1"/>
      <c r="D120" s="1"/>
      <c r="E120" s="57" t="s">
        <v>83</v>
      </c>
      <c r="F120" s="1"/>
      <c r="G120" s="1"/>
      <c r="H120" s="47"/>
      <c r="I120" s="1"/>
      <c r="J120" s="47"/>
      <c r="K120" s="1"/>
      <c r="L120" s="1"/>
      <c r="M120" s="13"/>
      <c r="N120" s="2"/>
      <c r="O120" s="2"/>
      <c r="P120" s="2"/>
      <c r="Q120" s="2"/>
    </row>
    <row r="121" thickBot="1">
      <c r="A121" s="10"/>
      <c r="B121" s="58" t="s">
        <v>84</v>
      </c>
      <c r="C121" s="31"/>
      <c r="D121" s="31"/>
      <c r="E121" s="29"/>
      <c r="F121" s="31"/>
      <c r="G121" s="31"/>
      <c r="H121" s="59"/>
      <c r="I121" s="31"/>
      <c r="J121" s="59"/>
      <c r="K121" s="31"/>
      <c r="L121" s="31"/>
      <c r="M121" s="13"/>
      <c r="N121" s="2"/>
      <c r="O121" s="2"/>
      <c r="P121" s="2"/>
      <c r="Q121" s="2"/>
    </row>
    <row r="122" thickTop="1">
      <c r="A122" s="10"/>
      <c r="B122" s="48">
        <v>16</v>
      </c>
      <c r="C122" s="49" t="s">
        <v>186</v>
      </c>
      <c r="D122" s="49"/>
      <c r="E122" s="49" t="s">
        <v>187</v>
      </c>
      <c r="F122" s="49" t="s">
        <v>7</v>
      </c>
      <c r="G122" s="50" t="s">
        <v>144</v>
      </c>
      <c r="H122" s="60">
        <v>470.32999999999998</v>
      </c>
      <c r="I122" s="61">
        <v>0</v>
      </c>
      <c r="J122" s="62">
        <f>ROUND(H122*I122,2)</f>
        <v>0</v>
      </c>
      <c r="K122" s="63">
        <v>0.20999999999999999</v>
      </c>
      <c r="L122" s="64">
        <f>ROUND(J122*1.21,2)</f>
        <v>0</v>
      </c>
      <c r="M122" s="13"/>
      <c r="N122" s="2"/>
      <c r="O122" s="2"/>
      <c r="P122" s="2"/>
      <c r="Q122" s="40">
        <f>IF(ISNUMBER(K122),IF(H122&gt;0,IF(I122&gt;0,J122,0),0),0)</f>
        <v>0</v>
      </c>
      <c r="R122" s="9">
        <f>IF(ISNUMBER(K122)=FALSE,J122,0)</f>
        <v>0</v>
      </c>
    </row>
    <row r="123">
      <c r="A123" s="10"/>
      <c r="B123" s="56" t="s">
        <v>76</v>
      </c>
      <c r="C123" s="1"/>
      <c r="D123" s="1"/>
      <c r="E123" s="57" t="s">
        <v>188</v>
      </c>
      <c r="F123" s="1"/>
      <c r="G123" s="1"/>
      <c r="H123" s="47"/>
      <c r="I123" s="1"/>
      <c r="J123" s="47"/>
      <c r="K123" s="1"/>
      <c r="L123" s="1"/>
      <c r="M123" s="13"/>
      <c r="N123" s="2"/>
      <c r="O123" s="2"/>
      <c r="P123" s="2"/>
      <c r="Q123" s="2"/>
    </row>
    <row r="124">
      <c r="A124" s="10"/>
      <c r="B124" s="56" t="s">
        <v>78</v>
      </c>
      <c r="C124" s="1"/>
      <c r="D124" s="1"/>
      <c r="E124" s="57" t="s">
        <v>189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>
      <c r="A125" s="10"/>
      <c r="B125" s="56" t="s">
        <v>80</v>
      </c>
      <c r="C125" s="1"/>
      <c r="D125" s="1"/>
      <c r="E125" s="57" t="s">
        <v>190</v>
      </c>
      <c r="F125" s="1"/>
      <c r="G125" s="1"/>
      <c r="H125" s="47"/>
      <c r="I125" s="1"/>
      <c r="J125" s="47"/>
      <c r="K125" s="1"/>
      <c r="L125" s="1"/>
      <c r="M125" s="13"/>
      <c r="N125" s="2"/>
      <c r="O125" s="2"/>
      <c r="P125" s="2"/>
      <c r="Q125" s="2"/>
    </row>
    <row r="126">
      <c r="A126" s="10"/>
      <c r="B126" s="56" t="s">
        <v>82</v>
      </c>
      <c r="C126" s="1"/>
      <c r="D126" s="1"/>
      <c r="E126" s="57" t="s">
        <v>83</v>
      </c>
      <c r="F126" s="1"/>
      <c r="G126" s="1"/>
      <c r="H126" s="47"/>
      <c r="I126" s="1"/>
      <c r="J126" s="47"/>
      <c r="K126" s="1"/>
      <c r="L126" s="1"/>
      <c r="M126" s="13"/>
      <c r="N126" s="2"/>
      <c r="O126" s="2"/>
      <c r="P126" s="2"/>
      <c r="Q126" s="2"/>
    </row>
    <row r="127" thickBot="1">
      <c r="A127" s="10"/>
      <c r="B127" s="58" t="s">
        <v>84</v>
      </c>
      <c r="C127" s="31"/>
      <c r="D127" s="31"/>
      <c r="E127" s="29"/>
      <c r="F127" s="31"/>
      <c r="G127" s="31"/>
      <c r="H127" s="59"/>
      <c r="I127" s="31"/>
      <c r="J127" s="59"/>
      <c r="K127" s="31"/>
      <c r="L127" s="31"/>
      <c r="M127" s="13"/>
      <c r="N127" s="2"/>
      <c r="O127" s="2"/>
      <c r="P127" s="2"/>
      <c r="Q127" s="2"/>
    </row>
    <row r="128" thickTop="1" thickBot="1" ht="25" customHeight="1">
      <c r="A128" s="10"/>
      <c r="B128" s="1"/>
      <c r="C128" s="65">
        <v>1</v>
      </c>
      <c r="D128" s="1"/>
      <c r="E128" s="65" t="s">
        <v>118</v>
      </c>
      <c r="F128" s="1"/>
      <c r="G128" s="66" t="s">
        <v>110</v>
      </c>
      <c r="H128" s="67">
        <f>J62+J68+J74+J80+J86+J92+J98+J104+J110+J116+J122</f>
        <v>0</v>
      </c>
      <c r="I128" s="66" t="s">
        <v>111</v>
      </c>
      <c r="J128" s="68">
        <f>(L128-H128)</f>
        <v>0</v>
      </c>
      <c r="K128" s="66" t="s">
        <v>112</v>
      </c>
      <c r="L128" s="69">
        <f>ROUND((J62+J68+J74+J80+J86+J92+J98+J104+J110+J116+J122)*1.21,2)</f>
        <v>0</v>
      </c>
      <c r="M128" s="13"/>
      <c r="N128" s="2"/>
      <c r="O128" s="2"/>
      <c r="P128" s="2"/>
      <c r="Q128" s="40">
        <f>0+Q62+Q68+Q74+Q80+Q86+Q92+Q98+Q104+Q110+Q116+Q122</f>
        <v>0</v>
      </c>
      <c r="R128" s="9">
        <f>0+R62+R68+R74+R80+R86+R92+R98+R104+R110+R116+R122</f>
        <v>0</v>
      </c>
      <c r="S128" s="70">
        <f>Q128*(1+J128)+R128</f>
        <v>0</v>
      </c>
    </row>
    <row r="129" thickTop="1" thickBot="1" ht="25" customHeight="1">
      <c r="A129" s="10"/>
      <c r="B129" s="71"/>
      <c r="C129" s="71"/>
      <c r="D129" s="71"/>
      <c r="E129" s="71"/>
      <c r="F129" s="71"/>
      <c r="G129" s="72" t="s">
        <v>113</v>
      </c>
      <c r="H129" s="73">
        <f>0+J62+J68+J74+J80+J86+J92+J98+J104+J110+J116+J122</f>
        <v>0</v>
      </c>
      <c r="I129" s="72" t="s">
        <v>114</v>
      </c>
      <c r="J129" s="74">
        <f>0+J128</f>
        <v>0</v>
      </c>
      <c r="K129" s="72" t="s">
        <v>115</v>
      </c>
      <c r="L129" s="75">
        <f>0+L128</f>
        <v>0</v>
      </c>
      <c r="M129" s="13"/>
      <c r="N129" s="2"/>
      <c r="O129" s="2"/>
      <c r="P129" s="2"/>
      <c r="Q129" s="2"/>
    </row>
    <row r="130" ht="40" customHeight="1">
      <c r="A130" s="10"/>
      <c r="B130" s="79" t="s">
        <v>191</v>
      </c>
      <c r="C130" s="1"/>
      <c r="D130" s="1"/>
      <c r="E130" s="1"/>
      <c r="F130" s="1"/>
      <c r="G130" s="1"/>
      <c r="H130" s="47"/>
      <c r="I130" s="1"/>
      <c r="J130" s="47"/>
      <c r="K130" s="1"/>
      <c r="L130" s="1"/>
      <c r="M130" s="13"/>
      <c r="N130" s="2"/>
      <c r="O130" s="2"/>
      <c r="P130" s="2"/>
      <c r="Q130" s="2"/>
    </row>
    <row r="131">
      <c r="A131" s="10"/>
      <c r="B131" s="48">
        <v>17</v>
      </c>
      <c r="C131" s="49" t="s">
        <v>192</v>
      </c>
      <c r="D131" s="49"/>
      <c r="E131" s="49" t="s">
        <v>193</v>
      </c>
      <c r="F131" s="49" t="s">
        <v>7</v>
      </c>
      <c r="G131" s="50" t="s">
        <v>107</v>
      </c>
      <c r="H131" s="51">
        <v>7</v>
      </c>
      <c r="I131" s="52">
        <v>0</v>
      </c>
      <c r="J131" s="53">
        <f>ROUND(H131*I131,2)</f>
        <v>0</v>
      </c>
      <c r="K131" s="54">
        <v>0.20999999999999999</v>
      </c>
      <c r="L131" s="55">
        <f>ROUND(J131*1.21,2)</f>
        <v>0</v>
      </c>
      <c r="M131" s="13"/>
      <c r="N131" s="2"/>
      <c r="O131" s="2"/>
      <c r="P131" s="2"/>
      <c r="Q131" s="40">
        <f>IF(ISNUMBER(K131),IF(H131&gt;0,IF(I131&gt;0,J131,0),0),0)</f>
        <v>0</v>
      </c>
      <c r="R131" s="9">
        <f>IF(ISNUMBER(K131)=FALSE,J131,0)</f>
        <v>0</v>
      </c>
    </row>
    <row r="132">
      <c r="A132" s="10"/>
      <c r="B132" s="56" t="s">
        <v>76</v>
      </c>
      <c r="C132" s="1"/>
      <c r="D132" s="1"/>
      <c r="E132" s="57" t="s">
        <v>194</v>
      </c>
      <c r="F132" s="1"/>
      <c r="G132" s="1"/>
      <c r="H132" s="47"/>
      <c r="I132" s="1"/>
      <c r="J132" s="47"/>
      <c r="K132" s="1"/>
      <c r="L132" s="1"/>
      <c r="M132" s="13"/>
      <c r="N132" s="2"/>
      <c r="O132" s="2"/>
      <c r="P132" s="2"/>
      <c r="Q132" s="2"/>
    </row>
    <row r="133">
      <c r="A133" s="10"/>
      <c r="B133" s="56" t="s">
        <v>78</v>
      </c>
      <c r="C133" s="1"/>
      <c r="D133" s="1"/>
      <c r="E133" s="57" t="s">
        <v>195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>
      <c r="A134" s="10"/>
      <c r="B134" s="56" t="s">
        <v>80</v>
      </c>
      <c r="C134" s="1"/>
      <c r="D134" s="1"/>
      <c r="E134" s="57" t="s">
        <v>196</v>
      </c>
      <c r="F134" s="1"/>
      <c r="G134" s="1"/>
      <c r="H134" s="47"/>
      <c r="I134" s="1"/>
      <c r="J134" s="47"/>
      <c r="K134" s="1"/>
      <c r="L134" s="1"/>
      <c r="M134" s="13"/>
      <c r="N134" s="2"/>
      <c r="O134" s="2"/>
      <c r="P134" s="2"/>
      <c r="Q134" s="2"/>
    </row>
    <row r="135">
      <c r="A135" s="10"/>
      <c r="B135" s="56" t="s">
        <v>82</v>
      </c>
      <c r="C135" s="1"/>
      <c r="D135" s="1"/>
      <c r="E135" s="57" t="s">
        <v>83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 thickBot="1">
      <c r="A136" s="10"/>
      <c r="B136" s="58" t="s">
        <v>84</v>
      </c>
      <c r="C136" s="31"/>
      <c r="D136" s="31"/>
      <c r="E136" s="29"/>
      <c r="F136" s="31"/>
      <c r="G136" s="31"/>
      <c r="H136" s="59"/>
      <c r="I136" s="31"/>
      <c r="J136" s="59"/>
      <c r="K136" s="31"/>
      <c r="L136" s="31"/>
      <c r="M136" s="13"/>
      <c r="N136" s="2"/>
      <c r="O136" s="2"/>
      <c r="P136" s="2"/>
      <c r="Q136" s="2"/>
    </row>
    <row r="137" thickTop="1">
      <c r="A137" s="10"/>
      <c r="B137" s="48">
        <v>18</v>
      </c>
      <c r="C137" s="49" t="s">
        <v>197</v>
      </c>
      <c r="D137" s="49"/>
      <c r="E137" s="49" t="s">
        <v>198</v>
      </c>
      <c r="F137" s="49" t="s">
        <v>7</v>
      </c>
      <c r="G137" s="50" t="s">
        <v>107</v>
      </c>
      <c r="H137" s="60">
        <v>2</v>
      </c>
      <c r="I137" s="61">
        <v>0</v>
      </c>
      <c r="J137" s="62">
        <f>ROUND(H137*I137,2)</f>
        <v>0</v>
      </c>
      <c r="K137" s="63">
        <v>0.20999999999999999</v>
      </c>
      <c r="L137" s="64">
        <f>ROUND(J137*1.21,2)</f>
        <v>0</v>
      </c>
      <c r="M137" s="13"/>
      <c r="N137" s="2"/>
      <c r="O137" s="2"/>
      <c r="P137" s="2"/>
      <c r="Q137" s="40">
        <f>IF(ISNUMBER(K137),IF(H137&gt;0,IF(I137&gt;0,J137,0),0),0)</f>
        <v>0</v>
      </c>
      <c r="R137" s="9">
        <f>IF(ISNUMBER(K137)=FALSE,J137,0)</f>
        <v>0</v>
      </c>
    </row>
    <row r="138">
      <c r="A138" s="10"/>
      <c r="B138" s="56" t="s">
        <v>76</v>
      </c>
      <c r="C138" s="1"/>
      <c r="D138" s="1"/>
      <c r="E138" s="57" t="s">
        <v>199</v>
      </c>
      <c r="F138" s="1"/>
      <c r="G138" s="1"/>
      <c r="H138" s="47"/>
      <c r="I138" s="1"/>
      <c r="J138" s="47"/>
      <c r="K138" s="1"/>
      <c r="L138" s="1"/>
      <c r="M138" s="13"/>
      <c r="N138" s="2"/>
      <c r="O138" s="2"/>
      <c r="P138" s="2"/>
      <c r="Q138" s="2"/>
    </row>
    <row r="139">
      <c r="A139" s="10"/>
      <c r="B139" s="56" t="s">
        <v>78</v>
      </c>
      <c r="C139" s="1"/>
      <c r="D139" s="1"/>
      <c r="E139" s="57" t="s">
        <v>200</v>
      </c>
      <c r="F139" s="1"/>
      <c r="G139" s="1"/>
      <c r="H139" s="47"/>
      <c r="I139" s="1"/>
      <c r="J139" s="47"/>
      <c r="K139" s="1"/>
      <c r="L139" s="1"/>
      <c r="M139" s="13"/>
      <c r="N139" s="2"/>
      <c r="O139" s="2"/>
      <c r="P139" s="2"/>
      <c r="Q139" s="2"/>
    </row>
    <row r="140">
      <c r="A140" s="10"/>
      <c r="B140" s="56" t="s">
        <v>80</v>
      </c>
      <c r="C140" s="1"/>
      <c r="D140" s="1"/>
      <c r="E140" s="57" t="s">
        <v>196</v>
      </c>
      <c r="F140" s="1"/>
      <c r="G140" s="1"/>
      <c r="H140" s="47"/>
      <c r="I140" s="1"/>
      <c r="J140" s="47"/>
      <c r="K140" s="1"/>
      <c r="L140" s="1"/>
      <c r="M140" s="13"/>
      <c r="N140" s="2"/>
      <c r="O140" s="2"/>
      <c r="P140" s="2"/>
      <c r="Q140" s="2"/>
    </row>
    <row r="141">
      <c r="A141" s="10"/>
      <c r="B141" s="56" t="s">
        <v>82</v>
      </c>
      <c r="C141" s="1"/>
      <c r="D141" s="1"/>
      <c r="E141" s="57" t="s">
        <v>83</v>
      </c>
      <c r="F141" s="1"/>
      <c r="G141" s="1"/>
      <c r="H141" s="47"/>
      <c r="I141" s="1"/>
      <c r="J141" s="47"/>
      <c r="K141" s="1"/>
      <c r="L141" s="1"/>
      <c r="M141" s="13"/>
      <c r="N141" s="2"/>
      <c r="O141" s="2"/>
      <c r="P141" s="2"/>
      <c r="Q141" s="2"/>
    </row>
    <row r="142" thickBot="1">
      <c r="A142" s="10"/>
      <c r="B142" s="58" t="s">
        <v>84</v>
      </c>
      <c r="C142" s="31"/>
      <c r="D142" s="31"/>
      <c r="E142" s="29"/>
      <c r="F142" s="31"/>
      <c r="G142" s="31"/>
      <c r="H142" s="59"/>
      <c r="I142" s="31"/>
      <c r="J142" s="59"/>
      <c r="K142" s="31"/>
      <c r="L142" s="31"/>
      <c r="M142" s="13"/>
      <c r="N142" s="2"/>
      <c r="O142" s="2"/>
      <c r="P142" s="2"/>
      <c r="Q142" s="2"/>
    </row>
    <row r="143" thickTop="1" thickBot="1" ht="25" customHeight="1">
      <c r="A143" s="10"/>
      <c r="B143" s="1"/>
      <c r="C143" s="65">
        <v>8</v>
      </c>
      <c r="D143" s="1"/>
      <c r="E143" s="65" t="s">
        <v>119</v>
      </c>
      <c r="F143" s="1"/>
      <c r="G143" s="66" t="s">
        <v>110</v>
      </c>
      <c r="H143" s="67">
        <f>J131+J137</f>
        <v>0</v>
      </c>
      <c r="I143" s="66" t="s">
        <v>111</v>
      </c>
      <c r="J143" s="68">
        <f>(L143-H143)</f>
        <v>0</v>
      </c>
      <c r="K143" s="66" t="s">
        <v>112</v>
      </c>
      <c r="L143" s="69">
        <f>ROUND((J131+J137)*1.21,2)</f>
        <v>0</v>
      </c>
      <c r="M143" s="13"/>
      <c r="N143" s="2"/>
      <c r="O143" s="2"/>
      <c r="P143" s="2"/>
      <c r="Q143" s="40">
        <f>0+Q131+Q137</f>
        <v>0</v>
      </c>
      <c r="R143" s="9">
        <f>0+R131+R137</f>
        <v>0</v>
      </c>
      <c r="S143" s="70">
        <f>Q143*(1+J143)+R143</f>
        <v>0</v>
      </c>
    </row>
    <row r="144" thickTop="1" thickBot="1" ht="25" customHeight="1">
      <c r="A144" s="10"/>
      <c r="B144" s="71"/>
      <c r="C144" s="71"/>
      <c r="D144" s="71"/>
      <c r="E144" s="71"/>
      <c r="F144" s="71"/>
      <c r="G144" s="72" t="s">
        <v>113</v>
      </c>
      <c r="H144" s="73">
        <f>0+J131+J137</f>
        <v>0</v>
      </c>
      <c r="I144" s="72" t="s">
        <v>114</v>
      </c>
      <c r="J144" s="74">
        <f>0+J143</f>
        <v>0</v>
      </c>
      <c r="K144" s="72" t="s">
        <v>115</v>
      </c>
      <c r="L144" s="75">
        <f>0+L143</f>
        <v>0</v>
      </c>
      <c r="M144" s="13"/>
      <c r="N144" s="2"/>
      <c r="O144" s="2"/>
      <c r="P144" s="2"/>
      <c r="Q144" s="2"/>
    </row>
    <row r="145" ht="40" customHeight="1">
      <c r="A145" s="10"/>
      <c r="B145" s="79" t="s">
        <v>201</v>
      </c>
      <c r="C145" s="1"/>
      <c r="D145" s="1"/>
      <c r="E145" s="1"/>
      <c r="F145" s="1"/>
      <c r="G145" s="1"/>
      <c r="H145" s="47"/>
      <c r="I145" s="1"/>
      <c r="J145" s="47"/>
      <c r="K145" s="1"/>
      <c r="L145" s="1"/>
      <c r="M145" s="13"/>
      <c r="N145" s="2"/>
      <c r="O145" s="2"/>
      <c r="P145" s="2"/>
      <c r="Q145" s="2"/>
    </row>
    <row r="146">
      <c r="A146" s="10"/>
      <c r="B146" s="48">
        <v>19</v>
      </c>
      <c r="C146" s="49" t="s">
        <v>202</v>
      </c>
      <c r="D146" s="49"/>
      <c r="E146" s="49" t="s">
        <v>203</v>
      </c>
      <c r="F146" s="49" t="s">
        <v>7</v>
      </c>
      <c r="G146" s="50" t="s">
        <v>107</v>
      </c>
      <c r="H146" s="51">
        <v>2</v>
      </c>
      <c r="I146" s="52">
        <v>0</v>
      </c>
      <c r="J146" s="53">
        <f>ROUND(H146*I146,2)</f>
        <v>0</v>
      </c>
      <c r="K146" s="54">
        <v>0.20999999999999999</v>
      </c>
      <c r="L146" s="55">
        <f>ROUND(J146*1.21,2)</f>
        <v>0</v>
      </c>
      <c r="M146" s="13"/>
      <c r="N146" s="2"/>
      <c r="O146" s="2"/>
      <c r="P146" s="2"/>
      <c r="Q146" s="40">
        <f>IF(ISNUMBER(K146),IF(H146&gt;0,IF(I146&gt;0,J146,0),0),0)</f>
        <v>0</v>
      </c>
      <c r="R146" s="9">
        <f>IF(ISNUMBER(K146)=FALSE,J146,0)</f>
        <v>0</v>
      </c>
    </row>
    <row r="147">
      <c r="A147" s="10"/>
      <c r="B147" s="56" t="s">
        <v>76</v>
      </c>
      <c r="C147" s="1"/>
      <c r="D147" s="1"/>
      <c r="E147" s="57" t="s">
        <v>204</v>
      </c>
      <c r="F147" s="1"/>
      <c r="G147" s="1"/>
      <c r="H147" s="47"/>
      <c r="I147" s="1"/>
      <c r="J147" s="47"/>
      <c r="K147" s="1"/>
      <c r="L147" s="1"/>
      <c r="M147" s="13"/>
      <c r="N147" s="2"/>
      <c r="O147" s="2"/>
      <c r="P147" s="2"/>
      <c r="Q147" s="2"/>
    </row>
    <row r="148">
      <c r="A148" s="10"/>
      <c r="B148" s="56" t="s">
        <v>78</v>
      </c>
      <c r="C148" s="1"/>
      <c r="D148" s="1"/>
      <c r="E148" s="57" t="s">
        <v>205</v>
      </c>
      <c r="F148" s="1"/>
      <c r="G148" s="1"/>
      <c r="H148" s="47"/>
      <c r="I148" s="1"/>
      <c r="J148" s="47"/>
      <c r="K148" s="1"/>
      <c r="L148" s="1"/>
      <c r="M148" s="13"/>
      <c r="N148" s="2"/>
      <c r="O148" s="2"/>
      <c r="P148" s="2"/>
      <c r="Q148" s="2"/>
    </row>
    <row r="149">
      <c r="A149" s="10"/>
      <c r="B149" s="56" t="s">
        <v>80</v>
      </c>
      <c r="C149" s="1"/>
      <c r="D149" s="1"/>
      <c r="E149" s="57" t="s">
        <v>206</v>
      </c>
      <c r="F149" s="1"/>
      <c r="G149" s="1"/>
      <c r="H149" s="47"/>
      <c r="I149" s="1"/>
      <c r="J149" s="47"/>
      <c r="K149" s="1"/>
      <c r="L149" s="1"/>
      <c r="M149" s="13"/>
      <c r="N149" s="2"/>
      <c r="O149" s="2"/>
      <c r="P149" s="2"/>
      <c r="Q149" s="2"/>
    </row>
    <row r="150">
      <c r="A150" s="10"/>
      <c r="B150" s="56" t="s">
        <v>82</v>
      </c>
      <c r="C150" s="1"/>
      <c r="D150" s="1"/>
      <c r="E150" s="57" t="s">
        <v>83</v>
      </c>
      <c r="F150" s="1"/>
      <c r="G150" s="1"/>
      <c r="H150" s="47"/>
      <c r="I150" s="1"/>
      <c r="J150" s="47"/>
      <c r="K150" s="1"/>
      <c r="L150" s="1"/>
      <c r="M150" s="13"/>
      <c r="N150" s="2"/>
      <c r="O150" s="2"/>
      <c r="P150" s="2"/>
      <c r="Q150" s="2"/>
    </row>
    <row r="151" thickBot="1">
      <c r="A151" s="10"/>
      <c r="B151" s="58" t="s">
        <v>84</v>
      </c>
      <c r="C151" s="31"/>
      <c r="D151" s="31"/>
      <c r="E151" s="29"/>
      <c r="F151" s="31"/>
      <c r="G151" s="31"/>
      <c r="H151" s="59"/>
      <c r="I151" s="31"/>
      <c r="J151" s="59"/>
      <c r="K151" s="31"/>
      <c r="L151" s="31"/>
      <c r="M151" s="13"/>
      <c r="N151" s="2"/>
      <c r="O151" s="2"/>
      <c r="P151" s="2"/>
      <c r="Q151" s="2"/>
    </row>
    <row r="152" thickTop="1">
      <c r="A152" s="10"/>
      <c r="B152" s="48">
        <v>20</v>
      </c>
      <c r="C152" s="49" t="s">
        <v>207</v>
      </c>
      <c r="D152" s="49"/>
      <c r="E152" s="49" t="s">
        <v>208</v>
      </c>
      <c r="F152" s="49" t="s">
        <v>7</v>
      </c>
      <c r="G152" s="50" t="s">
        <v>107</v>
      </c>
      <c r="H152" s="60">
        <v>1</v>
      </c>
      <c r="I152" s="61">
        <v>0</v>
      </c>
      <c r="J152" s="62">
        <f>ROUND(H152*I152,2)</f>
        <v>0</v>
      </c>
      <c r="K152" s="63">
        <v>0.20999999999999999</v>
      </c>
      <c r="L152" s="64">
        <f>ROUND(J152*1.21,2)</f>
        <v>0</v>
      </c>
      <c r="M152" s="13"/>
      <c r="N152" s="2"/>
      <c r="O152" s="2"/>
      <c r="P152" s="2"/>
      <c r="Q152" s="40">
        <f>IF(ISNUMBER(K152),IF(H152&gt;0,IF(I152&gt;0,J152,0),0),0)</f>
        <v>0</v>
      </c>
      <c r="R152" s="9">
        <f>IF(ISNUMBER(K152)=FALSE,J152,0)</f>
        <v>0</v>
      </c>
    </row>
    <row r="153">
      <c r="A153" s="10"/>
      <c r="B153" s="56" t="s">
        <v>76</v>
      </c>
      <c r="C153" s="1"/>
      <c r="D153" s="1"/>
      <c r="E153" s="57" t="s">
        <v>209</v>
      </c>
      <c r="F153" s="1"/>
      <c r="G153" s="1"/>
      <c r="H153" s="47"/>
      <c r="I153" s="1"/>
      <c r="J153" s="47"/>
      <c r="K153" s="1"/>
      <c r="L153" s="1"/>
      <c r="M153" s="13"/>
      <c r="N153" s="2"/>
      <c r="O153" s="2"/>
      <c r="P153" s="2"/>
      <c r="Q153" s="2"/>
    </row>
    <row r="154">
      <c r="A154" s="10"/>
      <c r="B154" s="56" t="s">
        <v>78</v>
      </c>
      <c r="C154" s="1"/>
      <c r="D154" s="1"/>
      <c r="E154" s="57" t="s">
        <v>210</v>
      </c>
      <c r="F154" s="1"/>
      <c r="G154" s="1"/>
      <c r="H154" s="47"/>
      <c r="I154" s="1"/>
      <c r="J154" s="47"/>
      <c r="K154" s="1"/>
      <c r="L154" s="1"/>
      <c r="M154" s="13"/>
      <c r="N154" s="2"/>
      <c r="O154" s="2"/>
      <c r="P154" s="2"/>
      <c r="Q154" s="2"/>
    </row>
    <row r="155">
      <c r="A155" s="10"/>
      <c r="B155" s="56" t="s">
        <v>80</v>
      </c>
      <c r="C155" s="1"/>
      <c r="D155" s="1"/>
      <c r="E155" s="57" t="s">
        <v>206</v>
      </c>
      <c r="F155" s="1"/>
      <c r="G155" s="1"/>
      <c r="H155" s="47"/>
      <c r="I155" s="1"/>
      <c r="J155" s="47"/>
      <c r="K155" s="1"/>
      <c r="L155" s="1"/>
      <c r="M155" s="13"/>
      <c r="N155" s="2"/>
      <c r="O155" s="2"/>
      <c r="P155" s="2"/>
      <c r="Q155" s="2"/>
    </row>
    <row r="156">
      <c r="A156" s="10"/>
      <c r="B156" s="56" t="s">
        <v>82</v>
      </c>
      <c r="C156" s="1"/>
      <c r="D156" s="1"/>
      <c r="E156" s="57" t="s">
        <v>83</v>
      </c>
      <c r="F156" s="1"/>
      <c r="G156" s="1"/>
      <c r="H156" s="47"/>
      <c r="I156" s="1"/>
      <c r="J156" s="47"/>
      <c r="K156" s="1"/>
      <c r="L156" s="1"/>
      <c r="M156" s="13"/>
      <c r="N156" s="2"/>
      <c r="O156" s="2"/>
      <c r="P156" s="2"/>
      <c r="Q156" s="2"/>
    </row>
    <row r="157" thickBot="1">
      <c r="A157" s="10"/>
      <c r="B157" s="58" t="s">
        <v>84</v>
      </c>
      <c r="C157" s="31"/>
      <c r="D157" s="31"/>
      <c r="E157" s="29"/>
      <c r="F157" s="31"/>
      <c r="G157" s="31"/>
      <c r="H157" s="59"/>
      <c r="I157" s="31"/>
      <c r="J157" s="59"/>
      <c r="K157" s="31"/>
      <c r="L157" s="31"/>
      <c r="M157" s="13"/>
      <c r="N157" s="2"/>
      <c r="O157" s="2"/>
      <c r="P157" s="2"/>
      <c r="Q157" s="2"/>
    </row>
    <row r="158" thickTop="1">
      <c r="A158" s="10"/>
      <c r="B158" s="48">
        <v>21</v>
      </c>
      <c r="C158" s="49" t="s">
        <v>211</v>
      </c>
      <c r="D158" s="49"/>
      <c r="E158" s="49" t="s">
        <v>212</v>
      </c>
      <c r="F158" s="49" t="s">
        <v>7</v>
      </c>
      <c r="G158" s="50" t="s">
        <v>163</v>
      </c>
      <c r="H158" s="60">
        <v>14</v>
      </c>
      <c r="I158" s="61">
        <v>0</v>
      </c>
      <c r="J158" s="62">
        <f>ROUND(H158*I158,2)</f>
        <v>0</v>
      </c>
      <c r="K158" s="63">
        <v>0.20999999999999999</v>
      </c>
      <c r="L158" s="64">
        <f>ROUND(J158*1.21,2)</f>
        <v>0</v>
      </c>
      <c r="M158" s="13"/>
      <c r="N158" s="2"/>
      <c r="O158" s="2"/>
      <c r="P158" s="2"/>
      <c r="Q158" s="40">
        <f>IF(ISNUMBER(K158),IF(H158&gt;0,IF(I158&gt;0,J158,0),0),0)</f>
        <v>0</v>
      </c>
      <c r="R158" s="9">
        <f>IF(ISNUMBER(K158)=FALSE,J158,0)</f>
        <v>0</v>
      </c>
    </row>
    <row r="159">
      <c r="A159" s="10"/>
      <c r="B159" s="56" t="s">
        <v>76</v>
      </c>
      <c r="C159" s="1"/>
      <c r="D159" s="1"/>
      <c r="E159" s="57" t="s">
        <v>213</v>
      </c>
      <c r="F159" s="1"/>
      <c r="G159" s="1"/>
      <c r="H159" s="47"/>
      <c r="I159" s="1"/>
      <c r="J159" s="47"/>
      <c r="K159" s="1"/>
      <c r="L159" s="1"/>
      <c r="M159" s="13"/>
      <c r="N159" s="2"/>
      <c r="O159" s="2"/>
      <c r="P159" s="2"/>
      <c r="Q159" s="2"/>
    </row>
    <row r="160">
      <c r="A160" s="10"/>
      <c r="B160" s="56" t="s">
        <v>78</v>
      </c>
      <c r="C160" s="1"/>
      <c r="D160" s="1"/>
      <c r="E160" s="57" t="s">
        <v>214</v>
      </c>
      <c r="F160" s="1"/>
      <c r="G160" s="1"/>
      <c r="H160" s="47"/>
      <c r="I160" s="1"/>
      <c r="J160" s="47"/>
      <c r="K160" s="1"/>
      <c r="L160" s="1"/>
      <c r="M160" s="13"/>
      <c r="N160" s="2"/>
      <c r="O160" s="2"/>
      <c r="P160" s="2"/>
      <c r="Q160" s="2"/>
    </row>
    <row r="161">
      <c r="A161" s="10"/>
      <c r="B161" s="56" t="s">
        <v>80</v>
      </c>
      <c r="C161" s="1"/>
      <c r="D161" s="1"/>
      <c r="E161" s="57" t="s">
        <v>215</v>
      </c>
      <c r="F161" s="1"/>
      <c r="G161" s="1"/>
      <c r="H161" s="47"/>
      <c r="I161" s="1"/>
      <c r="J161" s="47"/>
      <c r="K161" s="1"/>
      <c r="L161" s="1"/>
      <c r="M161" s="13"/>
      <c r="N161" s="2"/>
      <c r="O161" s="2"/>
      <c r="P161" s="2"/>
      <c r="Q161" s="2"/>
    </row>
    <row r="162">
      <c r="A162" s="10"/>
      <c r="B162" s="56" t="s">
        <v>82</v>
      </c>
      <c r="C162" s="1"/>
      <c r="D162" s="1"/>
      <c r="E162" s="57" t="s">
        <v>83</v>
      </c>
      <c r="F162" s="1"/>
      <c r="G162" s="1"/>
      <c r="H162" s="47"/>
      <c r="I162" s="1"/>
      <c r="J162" s="47"/>
      <c r="K162" s="1"/>
      <c r="L162" s="1"/>
      <c r="M162" s="13"/>
      <c r="N162" s="2"/>
      <c r="O162" s="2"/>
      <c r="P162" s="2"/>
      <c r="Q162" s="2"/>
    </row>
    <row r="163" thickBot="1">
      <c r="A163" s="10"/>
      <c r="B163" s="58" t="s">
        <v>84</v>
      </c>
      <c r="C163" s="31"/>
      <c r="D163" s="31"/>
      <c r="E163" s="29"/>
      <c r="F163" s="31"/>
      <c r="G163" s="31"/>
      <c r="H163" s="59"/>
      <c r="I163" s="31"/>
      <c r="J163" s="59"/>
      <c r="K163" s="31"/>
      <c r="L163" s="31"/>
      <c r="M163" s="13"/>
      <c r="N163" s="2"/>
      <c r="O163" s="2"/>
      <c r="P163" s="2"/>
      <c r="Q163" s="2"/>
    </row>
    <row r="164" thickTop="1">
      <c r="A164" s="10"/>
      <c r="B164" s="48">
        <v>22</v>
      </c>
      <c r="C164" s="49" t="s">
        <v>216</v>
      </c>
      <c r="D164" s="49"/>
      <c r="E164" s="49" t="s">
        <v>217</v>
      </c>
      <c r="F164" s="49" t="s">
        <v>7</v>
      </c>
      <c r="G164" s="50" t="s">
        <v>107</v>
      </c>
      <c r="H164" s="60">
        <v>3</v>
      </c>
      <c r="I164" s="61">
        <v>0</v>
      </c>
      <c r="J164" s="62">
        <f>ROUND(H164*I164,2)</f>
        <v>0</v>
      </c>
      <c r="K164" s="63">
        <v>0.20999999999999999</v>
      </c>
      <c r="L164" s="64">
        <f>ROUND(J164*1.21,2)</f>
        <v>0</v>
      </c>
      <c r="M164" s="13"/>
      <c r="N164" s="2"/>
      <c r="O164" s="2"/>
      <c r="P164" s="2"/>
      <c r="Q164" s="40">
        <f>IF(ISNUMBER(K164),IF(H164&gt;0,IF(I164&gt;0,J164,0),0),0)</f>
        <v>0</v>
      </c>
      <c r="R164" s="9">
        <f>IF(ISNUMBER(K164)=FALSE,J164,0)</f>
        <v>0</v>
      </c>
    </row>
    <row r="165">
      <c r="A165" s="10"/>
      <c r="B165" s="56" t="s">
        <v>76</v>
      </c>
      <c r="C165" s="1"/>
      <c r="D165" s="1"/>
      <c r="E165" s="57" t="s">
        <v>218</v>
      </c>
      <c r="F165" s="1"/>
      <c r="G165" s="1"/>
      <c r="H165" s="47"/>
      <c r="I165" s="1"/>
      <c r="J165" s="47"/>
      <c r="K165" s="1"/>
      <c r="L165" s="1"/>
      <c r="M165" s="13"/>
      <c r="N165" s="2"/>
      <c r="O165" s="2"/>
      <c r="P165" s="2"/>
      <c r="Q165" s="2"/>
    </row>
    <row r="166">
      <c r="A166" s="10"/>
      <c r="B166" s="56" t="s">
        <v>78</v>
      </c>
      <c r="C166" s="1"/>
      <c r="D166" s="1"/>
      <c r="E166" s="57" t="s">
        <v>219</v>
      </c>
      <c r="F166" s="1"/>
      <c r="G166" s="1"/>
      <c r="H166" s="47"/>
      <c r="I166" s="1"/>
      <c r="J166" s="47"/>
      <c r="K166" s="1"/>
      <c r="L166" s="1"/>
      <c r="M166" s="13"/>
      <c r="N166" s="2"/>
      <c r="O166" s="2"/>
      <c r="P166" s="2"/>
      <c r="Q166" s="2"/>
    </row>
    <row r="167">
      <c r="A167" s="10"/>
      <c r="B167" s="56" t="s">
        <v>80</v>
      </c>
      <c r="C167" s="1"/>
      <c r="D167" s="1"/>
      <c r="E167" s="57" t="s">
        <v>220</v>
      </c>
      <c r="F167" s="1"/>
      <c r="G167" s="1"/>
      <c r="H167" s="47"/>
      <c r="I167" s="1"/>
      <c r="J167" s="47"/>
      <c r="K167" s="1"/>
      <c r="L167" s="1"/>
      <c r="M167" s="13"/>
      <c r="N167" s="2"/>
      <c r="O167" s="2"/>
      <c r="P167" s="2"/>
      <c r="Q167" s="2"/>
    </row>
    <row r="168">
      <c r="A168" s="10"/>
      <c r="B168" s="56" t="s">
        <v>82</v>
      </c>
      <c r="C168" s="1"/>
      <c r="D168" s="1"/>
      <c r="E168" s="57" t="s">
        <v>83</v>
      </c>
      <c r="F168" s="1"/>
      <c r="G168" s="1"/>
      <c r="H168" s="47"/>
      <c r="I168" s="1"/>
      <c r="J168" s="47"/>
      <c r="K168" s="1"/>
      <c r="L168" s="1"/>
      <c r="M168" s="13"/>
      <c r="N168" s="2"/>
      <c r="O168" s="2"/>
      <c r="P168" s="2"/>
      <c r="Q168" s="2"/>
    </row>
    <row r="169" thickBot="1">
      <c r="A169" s="10"/>
      <c r="B169" s="58" t="s">
        <v>84</v>
      </c>
      <c r="C169" s="31"/>
      <c r="D169" s="31"/>
      <c r="E169" s="29"/>
      <c r="F169" s="31"/>
      <c r="G169" s="31"/>
      <c r="H169" s="59"/>
      <c r="I169" s="31"/>
      <c r="J169" s="59"/>
      <c r="K169" s="31"/>
      <c r="L169" s="31"/>
      <c r="M169" s="13"/>
      <c r="N169" s="2"/>
      <c r="O169" s="2"/>
      <c r="P169" s="2"/>
      <c r="Q169" s="2"/>
    </row>
    <row r="170" thickTop="1" thickBot="1" ht="25" customHeight="1">
      <c r="A170" s="10"/>
      <c r="B170" s="1"/>
      <c r="C170" s="65">
        <v>9</v>
      </c>
      <c r="D170" s="1"/>
      <c r="E170" s="65" t="s">
        <v>120</v>
      </c>
      <c r="F170" s="1"/>
      <c r="G170" s="66" t="s">
        <v>110</v>
      </c>
      <c r="H170" s="67">
        <f>J146+J152+J158+J164</f>
        <v>0</v>
      </c>
      <c r="I170" s="66" t="s">
        <v>111</v>
      </c>
      <c r="J170" s="68">
        <f>(L170-H170)</f>
        <v>0</v>
      </c>
      <c r="K170" s="66" t="s">
        <v>112</v>
      </c>
      <c r="L170" s="69">
        <f>ROUND((J146+J152+J158+J164)*1.21,2)</f>
        <v>0</v>
      </c>
      <c r="M170" s="13"/>
      <c r="N170" s="2"/>
      <c r="O170" s="2"/>
      <c r="P170" s="2"/>
      <c r="Q170" s="40">
        <f>0+Q146+Q152+Q158+Q164</f>
        <v>0</v>
      </c>
      <c r="R170" s="9">
        <f>0+R146+R152+R158+R164</f>
        <v>0</v>
      </c>
      <c r="S170" s="70">
        <f>Q170*(1+J170)+R170</f>
        <v>0</v>
      </c>
    </row>
    <row r="171" thickTop="1" thickBot="1" ht="25" customHeight="1">
      <c r="A171" s="10"/>
      <c r="B171" s="71"/>
      <c r="C171" s="71"/>
      <c r="D171" s="71"/>
      <c r="E171" s="71"/>
      <c r="F171" s="71"/>
      <c r="G171" s="72" t="s">
        <v>113</v>
      </c>
      <c r="H171" s="73">
        <f>0+J146+J152+J158+J164</f>
        <v>0</v>
      </c>
      <c r="I171" s="72" t="s">
        <v>114</v>
      </c>
      <c r="J171" s="74">
        <f>0+J170</f>
        <v>0</v>
      </c>
      <c r="K171" s="72" t="s">
        <v>115</v>
      </c>
      <c r="L171" s="75">
        <f>0+L170</f>
        <v>0</v>
      </c>
      <c r="M171" s="13"/>
      <c r="N171" s="2"/>
      <c r="O171" s="2"/>
      <c r="P171" s="2"/>
      <c r="Q171" s="2"/>
    </row>
    <row r="172">
      <c r="A172" s="14"/>
      <c r="B172" s="4"/>
      <c r="C172" s="4"/>
      <c r="D172" s="4"/>
      <c r="E172" s="4"/>
      <c r="F172" s="4"/>
      <c r="G172" s="4"/>
      <c r="H172" s="76"/>
      <c r="I172" s="4"/>
      <c r="J172" s="76"/>
      <c r="K172" s="4"/>
      <c r="L172" s="4"/>
      <c r="M172" s="15"/>
      <c r="N172" s="2"/>
      <c r="O172" s="2"/>
      <c r="P172" s="2"/>
      <c r="Q172" s="2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2"/>
      <c r="O173" s="2"/>
      <c r="P173" s="2"/>
      <c r="Q173" s="2"/>
    </row>
  </sheetData>
  <mergeCells count="1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2:D32"/>
    <mergeCell ref="B33:D33"/>
    <mergeCell ref="B34:D34"/>
    <mergeCell ref="B21:D21"/>
    <mergeCell ref="B22:D22"/>
    <mergeCell ref="B23:D23"/>
    <mergeCell ref="B63:D63"/>
    <mergeCell ref="B64:D64"/>
    <mergeCell ref="B65:D65"/>
    <mergeCell ref="B66:D66"/>
    <mergeCell ref="B67:D67"/>
    <mergeCell ref="B69:D69"/>
    <mergeCell ref="B70:D70"/>
    <mergeCell ref="B71:D71"/>
    <mergeCell ref="B72:D72"/>
    <mergeCell ref="B73:D73"/>
    <mergeCell ref="B75:D75"/>
    <mergeCell ref="B76:D76"/>
    <mergeCell ref="B77:D77"/>
    <mergeCell ref="B78:D78"/>
    <mergeCell ref="B79:D79"/>
    <mergeCell ref="B81:D81"/>
    <mergeCell ref="B82:D82"/>
    <mergeCell ref="B83:D83"/>
    <mergeCell ref="B84:D84"/>
    <mergeCell ref="B85:D85"/>
    <mergeCell ref="B36:D36"/>
    <mergeCell ref="B37:D37"/>
    <mergeCell ref="B38:D38"/>
    <mergeCell ref="B39:D39"/>
    <mergeCell ref="B40:D40"/>
    <mergeCell ref="B42:D42"/>
    <mergeCell ref="B43:D43"/>
    <mergeCell ref="B44:D44"/>
    <mergeCell ref="B45:D45"/>
    <mergeCell ref="B46:D46"/>
    <mergeCell ref="B48:D48"/>
    <mergeCell ref="B49:D49"/>
    <mergeCell ref="B50:D50"/>
    <mergeCell ref="B51:D51"/>
    <mergeCell ref="B52:D52"/>
    <mergeCell ref="B54:D54"/>
    <mergeCell ref="B55:D55"/>
    <mergeCell ref="B56:D56"/>
    <mergeCell ref="B57:D57"/>
    <mergeCell ref="B58:D58"/>
    <mergeCell ref="B61:L61"/>
    <mergeCell ref="B87:D87"/>
    <mergeCell ref="B88:D88"/>
    <mergeCell ref="B89:D89"/>
    <mergeCell ref="B90:D90"/>
    <mergeCell ref="B91:D91"/>
    <mergeCell ref="B93:D93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7:D127"/>
    <mergeCell ref="B130:L130"/>
    <mergeCell ref="B132:D132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2:D142"/>
    <mergeCell ref="B147:D147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69:D169"/>
    <mergeCell ref="B145:L145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I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0+(H42+H51+H66+H129+H138)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0+H43+H52+H67+H130+H139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221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ROUND(0+((H42+H51+H66+H129+H138)*1.21),2)</f>
        <v>0</v>
      </c>
      <c r="K11" s="1"/>
      <c r="L11" s="1"/>
      <c r="M11" s="13"/>
      <c r="N11" s="2"/>
      <c r="O11" s="2"/>
      <c r="P11" s="2"/>
      <c r="Q11" s="40">
        <f>IF(SUM(K20:K24)&gt;0,ROUND(SUM(S20:S24)/SUM(K20:K24)-1,8),0)</f>
        <v>0</v>
      </c>
      <c r="R11" s="9">
        <f>AVERAGE(J42,J51,J66,J129,J138)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1</v>
      </c>
      <c r="C20" s="1"/>
      <c r="D20" s="1"/>
      <c r="E20" s="44" t="s">
        <v>118</v>
      </c>
      <c r="F20" s="1"/>
      <c r="G20" s="1"/>
      <c r="H20" s="1"/>
      <c r="I20" s="1"/>
      <c r="J20" s="1"/>
      <c r="K20" s="45">
        <f>0+J30+J36</f>
        <v>0</v>
      </c>
      <c r="L20" s="45">
        <f>0+L42</f>
        <v>0</v>
      </c>
      <c r="M20" s="13"/>
      <c r="N20" s="2"/>
      <c r="O20" s="2"/>
      <c r="P20" s="2"/>
      <c r="Q20" s="2"/>
      <c r="S20" s="9">
        <f>S42</f>
        <v>0</v>
      </c>
    </row>
    <row r="21">
      <c r="A21" s="10"/>
      <c r="B21" s="43">
        <v>2</v>
      </c>
      <c r="C21" s="1"/>
      <c r="D21" s="1"/>
      <c r="E21" s="44" t="s">
        <v>222</v>
      </c>
      <c r="F21" s="1"/>
      <c r="G21" s="1"/>
      <c r="H21" s="1"/>
      <c r="I21" s="1"/>
      <c r="J21" s="1"/>
      <c r="K21" s="45">
        <f>0+J45</f>
        <v>0</v>
      </c>
      <c r="L21" s="45">
        <f>0+L51</f>
        <v>0</v>
      </c>
      <c r="M21" s="13"/>
      <c r="N21" s="2"/>
      <c r="O21" s="2"/>
      <c r="P21" s="2"/>
      <c r="Q21" s="2"/>
      <c r="S21" s="9">
        <f>S51</f>
        <v>0</v>
      </c>
    </row>
    <row r="22">
      <c r="A22" s="10"/>
      <c r="B22" s="43">
        <v>4</v>
      </c>
      <c r="C22" s="1"/>
      <c r="D22" s="1"/>
      <c r="E22" s="44" t="s">
        <v>223</v>
      </c>
      <c r="F22" s="1"/>
      <c r="G22" s="1"/>
      <c r="H22" s="1"/>
      <c r="I22" s="1"/>
      <c r="J22" s="1"/>
      <c r="K22" s="45">
        <f>0+J54+J60</f>
        <v>0</v>
      </c>
      <c r="L22" s="45">
        <f>0+L66</f>
        <v>0</v>
      </c>
      <c r="M22" s="13"/>
      <c r="N22" s="2"/>
      <c r="O22" s="2"/>
      <c r="P22" s="2"/>
      <c r="Q22" s="2"/>
      <c r="S22" s="9">
        <f>S66</f>
        <v>0</v>
      </c>
    </row>
    <row r="23">
      <c r="A23" s="10"/>
      <c r="B23" s="43">
        <v>5</v>
      </c>
      <c r="C23" s="1"/>
      <c r="D23" s="1"/>
      <c r="E23" s="44" t="s">
        <v>224</v>
      </c>
      <c r="F23" s="1"/>
      <c r="G23" s="1"/>
      <c r="H23" s="1"/>
      <c r="I23" s="1"/>
      <c r="J23" s="1"/>
      <c r="K23" s="45">
        <f>0+J69+J75+J81+J87+J93+J99+J105+J111+J117+J123</f>
        <v>0</v>
      </c>
      <c r="L23" s="45">
        <f>0+L129</f>
        <v>0</v>
      </c>
      <c r="M23" s="13"/>
      <c r="N23" s="2"/>
      <c r="O23" s="2"/>
      <c r="P23" s="2"/>
      <c r="Q23" s="2"/>
      <c r="S23" s="9">
        <f>S129</f>
        <v>0</v>
      </c>
    </row>
    <row r="24">
      <c r="A24" s="10"/>
      <c r="B24" s="43">
        <v>9</v>
      </c>
      <c r="C24" s="1"/>
      <c r="D24" s="1"/>
      <c r="E24" s="44" t="s">
        <v>120</v>
      </c>
      <c r="F24" s="1"/>
      <c r="G24" s="1"/>
      <c r="H24" s="1"/>
      <c r="I24" s="1"/>
      <c r="J24" s="1"/>
      <c r="K24" s="45">
        <f>0+J132</f>
        <v>0</v>
      </c>
      <c r="L24" s="45">
        <f>0+L138</f>
        <v>0</v>
      </c>
      <c r="M24" s="13"/>
      <c r="N24" s="2"/>
      <c r="O24" s="2"/>
      <c r="P24" s="2"/>
      <c r="Q24" s="2"/>
      <c r="S24" s="9">
        <f>S138</f>
        <v>0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5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10"/>
      <c r="B28" s="41" t="s">
        <v>65</v>
      </c>
      <c r="C28" s="41" t="s">
        <v>61</v>
      </c>
      <c r="D28" s="41" t="s">
        <v>66</v>
      </c>
      <c r="E28" s="41" t="s">
        <v>62</v>
      </c>
      <c r="F28" s="41" t="s">
        <v>67</v>
      </c>
      <c r="G28" s="42" t="s">
        <v>68</v>
      </c>
      <c r="H28" s="23" t="s">
        <v>69</v>
      </c>
      <c r="I28" s="23" t="s">
        <v>70</v>
      </c>
      <c r="J28" s="23" t="s">
        <v>17</v>
      </c>
      <c r="K28" s="42" t="s">
        <v>71</v>
      </c>
      <c r="L28" s="23" t="s">
        <v>18</v>
      </c>
      <c r="M28" s="78"/>
      <c r="N28" s="2"/>
      <c r="O28" s="2"/>
      <c r="P28" s="2"/>
      <c r="Q28" s="2"/>
    </row>
    <row r="29" ht="40" customHeight="1">
      <c r="A29" s="10"/>
      <c r="B29" s="46" t="s">
        <v>141</v>
      </c>
      <c r="C29" s="1"/>
      <c r="D29" s="1"/>
      <c r="E29" s="1"/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48">
        <v>1</v>
      </c>
      <c r="C30" s="49" t="s">
        <v>225</v>
      </c>
      <c r="D30" s="49" t="s">
        <v>123</v>
      </c>
      <c r="E30" s="49" t="s">
        <v>226</v>
      </c>
      <c r="F30" s="49" t="s">
        <v>7</v>
      </c>
      <c r="G30" s="50" t="s">
        <v>227</v>
      </c>
      <c r="H30" s="51">
        <v>683.10000000000002</v>
      </c>
      <c r="I30" s="52">
        <v>0</v>
      </c>
      <c r="J30" s="53">
        <f>ROUND(H30*I30,2)</f>
        <v>0</v>
      </c>
      <c r="K30" s="54">
        <v>0.20999999999999999</v>
      </c>
      <c r="L30" s="55">
        <f>ROUND(J30*1.21,2)</f>
        <v>0</v>
      </c>
      <c r="M30" s="13"/>
      <c r="N30" s="2"/>
      <c r="O30" s="2"/>
      <c r="P30" s="2"/>
      <c r="Q30" s="40">
        <f>IF(ISNUMBER(K30),IF(H30&gt;0,IF(I30&gt;0,J30,0),0),0)</f>
        <v>0</v>
      </c>
      <c r="R30" s="9">
        <f>IF(ISNUMBER(K30)=FALSE,J30,0)</f>
        <v>0</v>
      </c>
    </row>
    <row r="31">
      <c r="A31" s="10"/>
      <c r="B31" s="56" t="s">
        <v>76</v>
      </c>
      <c r="C31" s="1"/>
      <c r="D31" s="1"/>
      <c r="E31" s="57" t="s">
        <v>7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78</v>
      </c>
      <c r="C32" s="1"/>
      <c r="D32" s="1"/>
      <c r="E32" s="57" t="s">
        <v>228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80</v>
      </c>
      <c r="C33" s="1"/>
      <c r="D33" s="1"/>
      <c r="E33" s="57" t="s">
        <v>229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82</v>
      </c>
      <c r="C34" s="1"/>
      <c r="D34" s="1"/>
      <c r="E34" s="57" t="s">
        <v>83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 thickBot="1">
      <c r="A35" s="10"/>
      <c r="B35" s="58" t="s">
        <v>84</v>
      </c>
      <c r="C35" s="31"/>
      <c r="D35" s="31"/>
      <c r="E35" s="29"/>
      <c r="F35" s="31"/>
      <c r="G35" s="31"/>
      <c r="H35" s="59"/>
      <c r="I35" s="31"/>
      <c r="J35" s="59"/>
      <c r="K35" s="31"/>
      <c r="L35" s="31"/>
      <c r="M35" s="13"/>
      <c r="N35" s="2"/>
      <c r="O35" s="2"/>
      <c r="P35" s="2"/>
      <c r="Q35" s="2"/>
    </row>
    <row r="36" thickTop="1">
      <c r="A36" s="10"/>
      <c r="B36" s="48">
        <v>2</v>
      </c>
      <c r="C36" s="49" t="s">
        <v>225</v>
      </c>
      <c r="D36" s="49" t="s">
        <v>129</v>
      </c>
      <c r="E36" s="49" t="s">
        <v>226</v>
      </c>
      <c r="F36" s="49" t="s">
        <v>7</v>
      </c>
      <c r="G36" s="50" t="s">
        <v>227</v>
      </c>
      <c r="H36" s="60">
        <v>516.10000000000002</v>
      </c>
      <c r="I36" s="61">
        <v>0</v>
      </c>
      <c r="J36" s="62">
        <f>ROUND(H36*I36,2)</f>
        <v>0</v>
      </c>
      <c r="K36" s="63">
        <v>0.20999999999999999</v>
      </c>
      <c r="L36" s="64">
        <f>ROUND(J36*1.21,2)</f>
        <v>0</v>
      </c>
      <c r="M36" s="13"/>
      <c r="N36" s="2"/>
      <c r="O36" s="2"/>
      <c r="P36" s="2"/>
      <c r="Q36" s="40">
        <f>IF(ISNUMBER(K36),IF(H36&gt;0,IF(I36&gt;0,J36,0),0),0)</f>
        <v>0</v>
      </c>
      <c r="R36" s="9">
        <f>IF(ISNUMBER(K36)=FALSE,J36,0)</f>
        <v>0</v>
      </c>
    </row>
    <row r="37">
      <c r="A37" s="10"/>
      <c r="B37" s="56" t="s">
        <v>76</v>
      </c>
      <c r="C37" s="1"/>
      <c r="D37" s="1"/>
      <c r="E37" s="57" t="s">
        <v>230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78</v>
      </c>
      <c r="C38" s="1"/>
      <c r="D38" s="1"/>
      <c r="E38" s="57" t="s">
        <v>231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80</v>
      </c>
      <c r="C39" s="1"/>
      <c r="D39" s="1"/>
      <c r="E39" s="57" t="s">
        <v>229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82</v>
      </c>
      <c r="C40" s="1"/>
      <c r="D40" s="1"/>
      <c r="E40" s="57" t="s">
        <v>83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 thickBot="1">
      <c r="A41" s="10"/>
      <c r="B41" s="58" t="s">
        <v>84</v>
      </c>
      <c r="C41" s="31"/>
      <c r="D41" s="31"/>
      <c r="E41" s="29"/>
      <c r="F41" s="31"/>
      <c r="G41" s="31"/>
      <c r="H41" s="59"/>
      <c r="I41" s="31"/>
      <c r="J41" s="59"/>
      <c r="K41" s="31"/>
      <c r="L41" s="31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5">
        <v>1</v>
      </c>
      <c r="D42" s="1"/>
      <c r="E42" s="65" t="s">
        <v>118</v>
      </c>
      <c r="F42" s="1"/>
      <c r="G42" s="66" t="s">
        <v>110</v>
      </c>
      <c r="H42" s="67">
        <f>J30+J36</f>
        <v>0</v>
      </c>
      <c r="I42" s="66" t="s">
        <v>111</v>
      </c>
      <c r="J42" s="68">
        <f>(L42-H42)</f>
        <v>0</v>
      </c>
      <c r="K42" s="66" t="s">
        <v>112</v>
      </c>
      <c r="L42" s="69">
        <f>ROUND((J30+J36)*1.21,2)</f>
        <v>0</v>
      </c>
      <c r="M42" s="13"/>
      <c r="N42" s="2"/>
      <c r="O42" s="2"/>
      <c r="P42" s="2"/>
      <c r="Q42" s="40">
        <f>0+Q30+Q36</f>
        <v>0</v>
      </c>
      <c r="R42" s="9">
        <f>0+R30+R36</f>
        <v>0</v>
      </c>
      <c r="S42" s="70">
        <f>Q42*(1+J42)+R42</f>
        <v>0</v>
      </c>
    </row>
    <row r="43" thickTop="1" thickBot="1" ht="25" customHeight="1">
      <c r="A43" s="10"/>
      <c r="B43" s="71"/>
      <c r="C43" s="71"/>
      <c r="D43" s="71"/>
      <c r="E43" s="71"/>
      <c r="F43" s="71"/>
      <c r="G43" s="72" t="s">
        <v>113</v>
      </c>
      <c r="H43" s="73">
        <f>0+J30+J36</f>
        <v>0</v>
      </c>
      <c r="I43" s="72" t="s">
        <v>114</v>
      </c>
      <c r="J43" s="74">
        <f>0+J42</f>
        <v>0</v>
      </c>
      <c r="K43" s="72" t="s">
        <v>115</v>
      </c>
      <c r="L43" s="75">
        <f>0+L42</f>
        <v>0</v>
      </c>
      <c r="M43" s="13"/>
      <c r="N43" s="2"/>
      <c r="O43" s="2"/>
      <c r="P43" s="2"/>
      <c r="Q43" s="2"/>
    </row>
    <row r="44" ht="40" customHeight="1">
      <c r="A44" s="10"/>
      <c r="B44" s="79" t="s">
        <v>232</v>
      </c>
      <c r="C44" s="1"/>
      <c r="D44" s="1"/>
      <c r="E44" s="1"/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48">
        <v>3</v>
      </c>
      <c r="C45" s="49" t="s">
        <v>233</v>
      </c>
      <c r="D45" s="49"/>
      <c r="E45" s="49" t="s">
        <v>234</v>
      </c>
      <c r="F45" s="49" t="s">
        <v>7</v>
      </c>
      <c r="G45" s="50" t="s">
        <v>227</v>
      </c>
      <c r="H45" s="51">
        <v>516.10000000000002</v>
      </c>
      <c r="I45" s="52">
        <v>0</v>
      </c>
      <c r="J45" s="53">
        <f>ROUND(H45*I45,2)</f>
        <v>0</v>
      </c>
      <c r="K45" s="54">
        <v>0.20999999999999999</v>
      </c>
      <c r="L45" s="55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235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236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237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 thickBot="1" ht="25" customHeight="1">
      <c r="A51" s="10"/>
      <c r="B51" s="1"/>
      <c r="C51" s="65">
        <v>2</v>
      </c>
      <c r="D51" s="1"/>
      <c r="E51" s="65" t="s">
        <v>222</v>
      </c>
      <c r="F51" s="1"/>
      <c r="G51" s="66" t="s">
        <v>110</v>
      </c>
      <c r="H51" s="67">
        <f>0+J45</f>
        <v>0</v>
      </c>
      <c r="I51" s="66" t="s">
        <v>111</v>
      </c>
      <c r="J51" s="68">
        <f>(L51-H51)</f>
        <v>0</v>
      </c>
      <c r="K51" s="66" t="s">
        <v>112</v>
      </c>
      <c r="L51" s="69">
        <f>ROUND((0+J45)*1.21,2)</f>
        <v>0</v>
      </c>
      <c r="M51" s="13"/>
      <c r="N51" s="2"/>
      <c r="O51" s="2"/>
      <c r="P51" s="2"/>
      <c r="Q51" s="40">
        <f>0+Q45</f>
        <v>0</v>
      </c>
      <c r="R51" s="9">
        <f>0+R45</f>
        <v>0</v>
      </c>
      <c r="S51" s="70">
        <f>Q51*(1+J51)+R51</f>
        <v>0</v>
      </c>
    </row>
    <row r="52" thickTop="1" thickBot="1" ht="25" customHeight="1">
      <c r="A52" s="10"/>
      <c r="B52" s="71"/>
      <c r="C52" s="71"/>
      <c r="D52" s="71"/>
      <c r="E52" s="71"/>
      <c r="F52" s="71"/>
      <c r="G52" s="72" t="s">
        <v>113</v>
      </c>
      <c r="H52" s="73">
        <f>0+J45</f>
        <v>0</v>
      </c>
      <c r="I52" s="72" t="s">
        <v>114</v>
      </c>
      <c r="J52" s="74">
        <f>0+J51</f>
        <v>0</v>
      </c>
      <c r="K52" s="72" t="s">
        <v>115</v>
      </c>
      <c r="L52" s="75">
        <f>0+L51</f>
        <v>0</v>
      </c>
      <c r="M52" s="13"/>
      <c r="N52" s="2"/>
      <c r="O52" s="2"/>
      <c r="P52" s="2"/>
      <c r="Q52" s="2"/>
    </row>
    <row r="53" ht="40" customHeight="1">
      <c r="A53" s="10"/>
      <c r="B53" s="79" t="s">
        <v>238</v>
      </c>
      <c r="C53" s="1"/>
      <c r="D53" s="1"/>
      <c r="E53" s="1"/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48">
        <v>4</v>
      </c>
      <c r="C54" s="49" t="s">
        <v>239</v>
      </c>
      <c r="D54" s="49"/>
      <c r="E54" s="49" t="s">
        <v>240</v>
      </c>
      <c r="F54" s="49" t="s">
        <v>7</v>
      </c>
      <c r="G54" s="50" t="s">
        <v>144</v>
      </c>
      <c r="H54" s="51">
        <v>129.02500000000001</v>
      </c>
      <c r="I54" s="52">
        <v>0</v>
      </c>
      <c r="J54" s="53">
        <f>ROUND(H54*I54,2)</f>
        <v>0</v>
      </c>
      <c r="K54" s="54">
        <v>0.20999999999999999</v>
      </c>
      <c r="L54" s="55">
        <f>ROUND(J54*1.21,2)</f>
        <v>0</v>
      </c>
      <c r="M54" s="13"/>
      <c r="N54" s="2"/>
      <c r="O54" s="2"/>
      <c r="P54" s="2"/>
      <c r="Q54" s="40">
        <f>IF(ISNUMBER(K54),IF(H54&gt;0,IF(I54&gt;0,J54,0),0),0)</f>
        <v>0</v>
      </c>
      <c r="R54" s="9">
        <f>IF(ISNUMBER(K54)=FALSE,J54,0)</f>
        <v>0</v>
      </c>
    </row>
    <row r="55">
      <c r="A55" s="10"/>
      <c r="B55" s="56" t="s">
        <v>76</v>
      </c>
      <c r="C55" s="1"/>
      <c r="D55" s="1"/>
      <c r="E55" s="57" t="s">
        <v>241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78</v>
      </c>
      <c r="C56" s="1"/>
      <c r="D56" s="1"/>
      <c r="E56" s="57" t="s">
        <v>242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80</v>
      </c>
      <c r="C57" s="1"/>
      <c r="D57" s="1"/>
      <c r="E57" s="57" t="s">
        <v>243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82</v>
      </c>
      <c r="C58" s="1"/>
      <c r="D58" s="1"/>
      <c r="E58" s="57" t="s">
        <v>83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 thickBot="1">
      <c r="A59" s="10"/>
      <c r="B59" s="58" t="s">
        <v>84</v>
      </c>
      <c r="C59" s="31"/>
      <c r="D59" s="31"/>
      <c r="E59" s="29"/>
      <c r="F59" s="31"/>
      <c r="G59" s="31"/>
      <c r="H59" s="59"/>
      <c r="I59" s="31"/>
      <c r="J59" s="59"/>
      <c r="K59" s="31"/>
      <c r="L59" s="31"/>
      <c r="M59" s="13"/>
      <c r="N59" s="2"/>
      <c r="O59" s="2"/>
      <c r="P59" s="2"/>
      <c r="Q59" s="2"/>
    </row>
    <row r="60" thickTop="1">
      <c r="A60" s="10"/>
      <c r="B60" s="48">
        <v>5</v>
      </c>
      <c r="C60" s="49" t="s">
        <v>244</v>
      </c>
      <c r="D60" s="49"/>
      <c r="E60" s="49" t="s">
        <v>245</v>
      </c>
      <c r="F60" s="49" t="s">
        <v>7</v>
      </c>
      <c r="G60" s="50" t="s">
        <v>144</v>
      </c>
      <c r="H60" s="60">
        <v>51.609999999999999</v>
      </c>
      <c r="I60" s="61">
        <v>0</v>
      </c>
      <c r="J60" s="62">
        <f>ROUND(H60*I60,2)</f>
        <v>0</v>
      </c>
      <c r="K60" s="63">
        <v>0.20999999999999999</v>
      </c>
      <c r="L60" s="64">
        <f>ROUND(J60*1.21,2)</f>
        <v>0</v>
      </c>
      <c r="M60" s="13"/>
      <c r="N60" s="2"/>
      <c r="O60" s="2"/>
      <c r="P60" s="2"/>
      <c r="Q60" s="40">
        <f>IF(ISNUMBER(K60),IF(H60&gt;0,IF(I60&gt;0,J60,0),0),0)</f>
        <v>0</v>
      </c>
      <c r="R60" s="9">
        <f>IF(ISNUMBER(K60)=FALSE,J60,0)</f>
        <v>0</v>
      </c>
    </row>
    <row r="61">
      <c r="A61" s="10"/>
      <c r="B61" s="56" t="s">
        <v>76</v>
      </c>
      <c r="C61" s="1"/>
      <c r="D61" s="1"/>
      <c r="E61" s="57" t="s">
        <v>246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56" t="s">
        <v>78</v>
      </c>
      <c r="C62" s="1"/>
      <c r="D62" s="1"/>
      <c r="E62" s="57" t="s">
        <v>247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80</v>
      </c>
      <c r="C63" s="1"/>
      <c r="D63" s="1"/>
      <c r="E63" s="57" t="s">
        <v>243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82</v>
      </c>
      <c r="C64" s="1"/>
      <c r="D64" s="1"/>
      <c r="E64" s="57" t="s">
        <v>83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 thickBot="1">
      <c r="A65" s="10"/>
      <c r="B65" s="58" t="s">
        <v>84</v>
      </c>
      <c r="C65" s="31"/>
      <c r="D65" s="31"/>
      <c r="E65" s="29"/>
      <c r="F65" s="31"/>
      <c r="G65" s="31"/>
      <c r="H65" s="59"/>
      <c r="I65" s="31"/>
      <c r="J65" s="59"/>
      <c r="K65" s="31"/>
      <c r="L65" s="31"/>
      <c r="M65" s="13"/>
      <c r="N65" s="2"/>
      <c r="O65" s="2"/>
      <c r="P65" s="2"/>
      <c r="Q65" s="2"/>
    </row>
    <row r="66" thickTop="1" thickBot="1" ht="25" customHeight="1">
      <c r="A66" s="10"/>
      <c r="B66" s="1"/>
      <c r="C66" s="65">
        <v>4</v>
      </c>
      <c r="D66" s="1"/>
      <c r="E66" s="65" t="s">
        <v>223</v>
      </c>
      <c r="F66" s="1"/>
      <c r="G66" s="66" t="s">
        <v>110</v>
      </c>
      <c r="H66" s="67">
        <f>J54+J60</f>
        <v>0</v>
      </c>
      <c r="I66" s="66" t="s">
        <v>111</v>
      </c>
      <c r="J66" s="68">
        <f>(L66-H66)</f>
        <v>0</v>
      </c>
      <c r="K66" s="66" t="s">
        <v>112</v>
      </c>
      <c r="L66" s="69">
        <f>ROUND((J54+J60)*1.21,2)</f>
        <v>0</v>
      </c>
      <c r="M66" s="13"/>
      <c r="N66" s="2"/>
      <c r="O66" s="2"/>
      <c r="P66" s="2"/>
      <c r="Q66" s="40">
        <f>0+Q54+Q60</f>
        <v>0</v>
      </c>
      <c r="R66" s="9">
        <f>0+R54+R60</f>
        <v>0</v>
      </c>
      <c r="S66" s="70">
        <f>Q66*(1+J66)+R66</f>
        <v>0</v>
      </c>
    </row>
    <row r="67" thickTop="1" thickBot="1" ht="25" customHeight="1">
      <c r="A67" s="10"/>
      <c r="B67" s="71"/>
      <c r="C67" s="71"/>
      <c r="D67" s="71"/>
      <c r="E67" s="71"/>
      <c r="F67" s="71"/>
      <c r="G67" s="72" t="s">
        <v>113</v>
      </c>
      <c r="H67" s="73">
        <f>0+J54+J60</f>
        <v>0</v>
      </c>
      <c r="I67" s="72" t="s">
        <v>114</v>
      </c>
      <c r="J67" s="74">
        <f>0+J66</f>
        <v>0</v>
      </c>
      <c r="K67" s="72" t="s">
        <v>115</v>
      </c>
      <c r="L67" s="75">
        <f>0+L66</f>
        <v>0</v>
      </c>
      <c r="M67" s="13"/>
      <c r="N67" s="2"/>
      <c r="O67" s="2"/>
      <c r="P67" s="2"/>
      <c r="Q67" s="2"/>
    </row>
    <row r="68" ht="40" customHeight="1">
      <c r="A68" s="10"/>
      <c r="B68" s="79" t="s">
        <v>248</v>
      </c>
      <c r="C68" s="1"/>
      <c r="D68" s="1"/>
      <c r="E68" s="1"/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48">
        <v>6</v>
      </c>
      <c r="C69" s="49" t="s">
        <v>249</v>
      </c>
      <c r="D69" s="49"/>
      <c r="E69" s="49" t="s">
        <v>250</v>
      </c>
      <c r="F69" s="49" t="s">
        <v>7</v>
      </c>
      <c r="G69" s="50" t="s">
        <v>227</v>
      </c>
      <c r="H69" s="51">
        <v>397</v>
      </c>
      <c r="I69" s="52">
        <v>0</v>
      </c>
      <c r="J69" s="53">
        <f>ROUND(H69*I69,2)</f>
        <v>0</v>
      </c>
      <c r="K69" s="54">
        <v>0.20999999999999999</v>
      </c>
      <c r="L69" s="55">
        <f>ROUND(J69*1.21,2)</f>
        <v>0</v>
      </c>
      <c r="M69" s="13"/>
      <c r="N69" s="2"/>
      <c r="O69" s="2"/>
      <c r="P69" s="2"/>
      <c r="Q69" s="40">
        <f>IF(ISNUMBER(K69),IF(H69&gt;0,IF(I69&gt;0,J69,0),0),0)</f>
        <v>0</v>
      </c>
      <c r="R69" s="9">
        <f>IF(ISNUMBER(K69)=FALSE,J69,0)</f>
        <v>0</v>
      </c>
    </row>
    <row r="70">
      <c r="A70" s="10"/>
      <c r="B70" s="56" t="s">
        <v>76</v>
      </c>
      <c r="C70" s="1"/>
      <c r="D70" s="1"/>
      <c r="E70" s="57" t="s">
        <v>251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78</v>
      </c>
      <c r="C71" s="1"/>
      <c r="D71" s="1"/>
      <c r="E71" s="57" t="s">
        <v>252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80</v>
      </c>
      <c r="C72" s="1"/>
      <c r="D72" s="1"/>
      <c r="E72" s="57" t="s">
        <v>253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>
      <c r="A73" s="10"/>
      <c r="B73" s="56" t="s">
        <v>82</v>
      </c>
      <c r="C73" s="1"/>
      <c r="D73" s="1"/>
      <c r="E73" s="57" t="s">
        <v>83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 thickBot="1">
      <c r="A74" s="10"/>
      <c r="B74" s="58" t="s">
        <v>84</v>
      </c>
      <c r="C74" s="31"/>
      <c r="D74" s="31"/>
      <c r="E74" s="29"/>
      <c r="F74" s="31"/>
      <c r="G74" s="31"/>
      <c r="H74" s="59"/>
      <c r="I74" s="31"/>
      <c r="J74" s="59"/>
      <c r="K74" s="31"/>
      <c r="L74" s="31"/>
      <c r="M74" s="13"/>
      <c r="N74" s="2"/>
      <c r="O74" s="2"/>
      <c r="P74" s="2"/>
      <c r="Q74" s="2"/>
    </row>
    <row r="75" thickTop="1">
      <c r="A75" s="10"/>
      <c r="B75" s="48">
        <v>7</v>
      </c>
      <c r="C75" s="49" t="s">
        <v>254</v>
      </c>
      <c r="D75" s="49" t="s">
        <v>123</v>
      </c>
      <c r="E75" s="49" t="s">
        <v>255</v>
      </c>
      <c r="F75" s="49" t="s">
        <v>7</v>
      </c>
      <c r="G75" s="50" t="s">
        <v>227</v>
      </c>
      <c r="H75" s="60">
        <v>516.10000000000002</v>
      </c>
      <c r="I75" s="61">
        <v>0</v>
      </c>
      <c r="J75" s="62">
        <f>ROUND(H75*I75,2)</f>
        <v>0</v>
      </c>
      <c r="K75" s="63">
        <v>0.20999999999999999</v>
      </c>
      <c r="L75" s="64">
        <f>ROUND(J75*1.21,2)</f>
        <v>0</v>
      </c>
      <c r="M75" s="13"/>
      <c r="N75" s="2"/>
      <c r="O75" s="2"/>
      <c r="P75" s="2"/>
      <c r="Q75" s="40">
        <f>IF(ISNUMBER(K75),IF(H75&gt;0,IF(I75&gt;0,J75,0),0),0)</f>
        <v>0</v>
      </c>
      <c r="R75" s="9">
        <f>IF(ISNUMBER(K75)=FALSE,J75,0)</f>
        <v>0</v>
      </c>
    </row>
    <row r="76">
      <c r="A76" s="10"/>
      <c r="B76" s="56" t="s">
        <v>76</v>
      </c>
      <c r="C76" s="1"/>
      <c r="D76" s="1"/>
      <c r="E76" s="57" t="s">
        <v>256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78</v>
      </c>
      <c r="C77" s="1"/>
      <c r="D77" s="1"/>
      <c r="E77" s="57" t="s">
        <v>236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80</v>
      </c>
      <c r="C78" s="1"/>
      <c r="D78" s="1"/>
      <c r="E78" s="57" t="s">
        <v>253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>
      <c r="A79" s="10"/>
      <c r="B79" s="56" t="s">
        <v>82</v>
      </c>
      <c r="C79" s="1"/>
      <c r="D79" s="1"/>
      <c r="E79" s="57" t="s">
        <v>83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 thickBot="1">
      <c r="A80" s="10"/>
      <c r="B80" s="58" t="s">
        <v>84</v>
      </c>
      <c r="C80" s="31"/>
      <c r="D80" s="31"/>
      <c r="E80" s="29"/>
      <c r="F80" s="31"/>
      <c r="G80" s="31"/>
      <c r="H80" s="59"/>
      <c r="I80" s="31"/>
      <c r="J80" s="59"/>
      <c r="K80" s="31"/>
      <c r="L80" s="31"/>
      <c r="M80" s="13"/>
      <c r="N80" s="2"/>
      <c r="O80" s="2"/>
      <c r="P80" s="2"/>
      <c r="Q80" s="2"/>
    </row>
    <row r="81" thickTop="1">
      <c r="A81" s="10"/>
      <c r="B81" s="48">
        <v>8</v>
      </c>
      <c r="C81" s="49" t="s">
        <v>254</v>
      </c>
      <c r="D81" s="49" t="s">
        <v>129</v>
      </c>
      <c r="E81" s="49" t="s">
        <v>255</v>
      </c>
      <c r="F81" s="49" t="s">
        <v>7</v>
      </c>
      <c r="G81" s="50" t="s">
        <v>227</v>
      </c>
      <c r="H81" s="60">
        <v>516.10000000000002</v>
      </c>
      <c r="I81" s="61">
        <v>0</v>
      </c>
      <c r="J81" s="62">
        <f>ROUND(H81*I81,2)</f>
        <v>0</v>
      </c>
      <c r="K81" s="63">
        <v>0.20999999999999999</v>
      </c>
      <c r="L81" s="64">
        <f>ROUND(J81*1.21,2)</f>
        <v>0</v>
      </c>
      <c r="M81" s="13"/>
      <c r="N81" s="2"/>
      <c r="O81" s="2"/>
      <c r="P81" s="2"/>
      <c r="Q81" s="40">
        <f>IF(ISNUMBER(K81),IF(H81&gt;0,IF(I81&gt;0,J81,0),0),0)</f>
        <v>0</v>
      </c>
      <c r="R81" s="9">
        <f>IF(ISNUMBER(K81)=FALSE,J81,0)</f>
        <v>0</v>
      </c>
    </row>
    <row r="82">
      <c r="A82" s="10"/>
      <c r="B82" s="56" t="s">
        <v>76</v>
      </c>
      <c r="C82" s="1"/>
      <c r="D82" s="1"/>
      <c r="E82" s="57" t="s">
        <v>257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78</v>
      </c>
      <c r="C83" s="1"/>
      <c r="D83" s="1"/>
      <c r="E83" s="57" t="s">
        <v>258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80</v>
      </c>
      <c r="C84" s="1"/>
      <c r="D84" s="1"/>
      <c r="E84" s="57" t="s">
        <v>253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>
      <c r="A85" s="10"/>
      <c r="B85" s="56" t="s">
        <v>82</v>
      </c>
      <c r="C85" s="1"/>
      <c r="D85" s="1"/>
      <c r="E85" s="57" t="s">
        <v>83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 thickBot="1">
      <c r="A86" s="10"/>
      <c r="B86" s="58" t="s">
        <v>84</v>
      </c>
      <c r="C86" s="31"/>
      <c r="D86" s="31"/>
      <c r="E86" s="29"/>
      <c r="F86" s="31"/>
      <c r="G86" s="31"/>
      <c r="H86" s="59"/>
      <c r="I86" s="31"/>
      <c r="J86" s="59"/>
      <c r="K86" s="31"/>
      <c r="L86" s="31"/>
      <c r="M86" s="13"/>
      <c r="N86" s="2"/>
      <c r="O86" s="2"/>
      <c r="P86" s="2"/>
      <c r="Q86" s="2"/>
    </row>
    <row r="87" thickTop="1">
      <c r="A87" s="10"/>
      <c r="B87" s="48">
        <v>9</v>
      </c>
      <c r="C87" s="49" t="s">
        <v>259</v>
      </c>
      <c r="D87" s="49"/>
      <c r="E87" s="49" t="s">
        <v>260</v>
      </c>
      <c r="F87" s="49" t="s">
        <v>7</v>
      </c>
      <c r="G87" s="50" t="s">
        <v>227</v>
      </c>
      <c r="H87" s="60">
        <v>643.39999999999998</v>
      </c>
      <c r="I87" s="61">
        <v>0</v>
      </c>
      <c r="J87" s="62">
        <f>ROUND(H87*I87,2)</f>
        <v>0</v>
      </c>
      <c r="K87" s="63">
        <v>0.20999999999999999</v>
      </c>
      <c r="L87" s="64">
        <f>ROUND(J87*1.21,2)</f>
        <v>0</v>
      </c>
      <c r="M87" s="13"/>
      <c r="N87" s="2"/>
      <c r="O87" s="2"/>
      <c r="P87" s="2"/>
      <c r="Q87" s="40">
        <f>IF(ISNUMBER(K87),IF(H87&gt;0,IF(I87&gt;0,J87,0),0),0)</f>
        <v>0</v>
      </c>
      <c r="R87" s="9">
        <f>IF(ISNUMBER(K87)=FALSE,J87,0)</f>
        <v>0</v>
      </c>
    </row>
    <row r="88">
      <c r="A88" s="10"/>
      <c r="B88" s="56" t="s">
        <v>76</v>
      </c>
      <c r="C88" s="1"/>
      <c r="D88" s="1"/>
      <c r="E88" s="57" t="s">
        <v>261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78</v>
      </c>
      <c r="C89" s="1"/>
      <c r="D89" s="1"/>
      <c r="E89" s="57" t="s">
        <v>262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56" t="s">
        <v>80</v>
      </c>
      <c r="C90" s="1"/>
      <c r="D90" s="1"/>
      <c r="E90" s="57" t="s">
        <v>263</v>
      </c>
      <c r="F90" s="1"/>
      <c r="G90" s="1"/>
      <c r="H90" s="47"/>
      <c r="I90" s="1"/>
      <c r="J90" s="47"/>
      <c r="K90" s="1"/>
      <c r="L90" s="1"/>
      <c r="M90" s="13"/>
      <c r="N90" s="2"/>
      <c r="O90" s="2"/>
      <c r="P90" s="2"/>
      <c r="Q90" s="2"/>
    </row>
    <row r="91">
      <c r="A91" s="10"/>
      <c r="B91" s="56" t="s">
        <v>82</v>
      </c>
      <c r="C91" s="1"/>
      <c r="D91" s="1"/>
      <c r="E91" s="57" t="s">
        <v>83</v>
      </c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 thickBot="1">
      <c r="A92" s="10"/>
      <c r="B92" s="58" t="s">
        <v>84</v>
      </c>
      <c r="C92" s="31"/>
      <c r="D92" s="31"/>
      <c r="E92" s="29"/>
      <c r="F92" s="31"/>
      <c r="G92" s="31"/>
      <c r="H92" s="59"/>
      <c r="I92" s="31"/>
      <c r="J92" s="59"/>
      <c r="K92" s="31"/>
      <c r="L92" s="31"/>
      <c r="M92" s="13"/>
      <c r="N92" s="2"/>
      <c r="O92" s="2"/>
      <c r="P92" s="2"/>
      <c r="Q92" s="2"/>
    </row>
    <row r="93" thickTop="1">
      <c r="A93" s="10"/>
      <c r="B93" s="48">
        <v>10</v>
      </c>
      <c r="C93" s="49" t="s">
        <v>264</v>
      </c>
      <c r="D93" s="49"/>
      <c r="E93" s="49" t="s">
        <v>265</v>
      </c>
      <c r="F93" s="49" t="s">
        <v>7</v>
      </c>
      <c r="G93" s="50" t="s">
        <v>227</v>
      </c>
      <c r="H93" s="60">
        <v>2707.1999999999998</v>
      </c>
      <c r="I93" s="61">
        <v>0</v>
      </c>
      <c r="J93" s="62">
        <f>ROUND(H93*I93,2)</f>
        <v>0</v>
      </c>
      <c r="K93" s="63">
        <v>0.20999999999999999</v>
      </c>
      <c r="L93" s="64">
        <f>ROUND(J93*1.21,2)</f>
        <v>0</v>
      </c>
      <c r="M93" s="13"/>
      <c r="N93" s="2"/>
      <c r="O93" s="2"/>
      <c r="P93" s="2"/>
      <c r="Q93" s="40">
        <f>IF(ISNUMBER(K93),IF(H93&gt;0,IF(I93&gt;0,J93,0),0),0)</f>
        <v>0</v>
      </c>
      <c r="R93" s="9">
        <f>IF(ISNUMBER(K93)=FALSE,J93,0)</f>
        <v>0</v>
      </c>
    </row>
    <row r="94">
      <c r="A94" s="10"/>
      <c r="B94" s="56" t="s">
        <v>76</v>
      </c>
      <c r="C94" s="1"/>
      <c r="D94" s="1"/>
      <c r="E94" s="57" t="s">
        <v>266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78</v>
      </c>
      <c r="C95" s="1"/>
      <c r="D95" s="1"/>
      <c r="E95" s="57" t="s">
        <v>267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>
      <c r="A96" s="10"/>
      <c r="B96" s="56" t="s">
        <v>80</v>
      </c>
      <c r="C96" s="1"/>
      <c r="D96" s="1"/>
      <c r="E96" s="57" t="s">
        <v>263</v>
      </c>
      <c r="F96" s="1"/>
      <c r="G96" s="1"/>
      <c r="H96" s="47"/>
      <c r="I96" s="1"/>
      <c r="J96" s="47"/>
      <c r="K96" s="1"/>
      <c r="L96" s="1"/>
      <c r="M96" s="13"/>
      <c r="N96" s="2"/>
      <c r="O96" s="2"/>
      <c r="P96" s="2"/>
      <c r="Q96" s="2"/>
    </row>
    <row r="97">
      <c r="A97" s="10"/>
      <c r="B97" s="56" t="s">
        <v>82</v>
      </c>
      <c r="C97" s="1"/>
      <c r="D97" s="1"/>
      <c r="E97" s="57" t="s">
        <v>83</v>
      </c>
      <c r="F97" s="1"/>
      <c r="G97" s="1"/>
      <c r="H97" s="47"/>
      <c r="I97" s="1"/>
      <c r="J97" s="47"/>
      <c r="K97" s="1"/>
      <c r="L97" s="1"/>
      <c r="M97" s="13"/>
      <c r="N97" s="2"/>
      <c r="O97" s="2"/>
      <c r="P97" s="2"/>
      <c r="Q97" s="2"/>
    </row>
    <row r="98" thickBot="1">
      <c r="A98" s="10"/>
      <c r="B98" s="58" t="s">
        <v>84</v>
      </c>
      <c r="C98" s="31"/>
      <c r="D98" s="31"/>
      <c r="E98" s="29"/>
      <c r="F98" s="31"/>
      <c r="G98" s="31"/>
      <c r="H98" s="59"/>
      <c r="I98" s="31"/>
      <c r="J98" s="59"/>
      <c r="K98" s="31"/>
      <c r="L98" s="31"/>
      <c r="M98" s="13"/>
      <c r="N98" s="2"/>
      <c r="O98" s="2"/>
      <c r="P98" s="2"/>
      <c r="Q98" s="2"/>
    </row>
    <row r="99" thickTop="1">
      <c r="A99" s="10"/>
      <c r="B99" s="48">
        <v>11</v>
      </c>
      <c r="C99" s="49" t="s">
        <v>268</v>
      </c>
      <c r="D99" s="49"/>
      <c r="E99" s="49" t="s">
        <v>269</v>
      </c>
      <c r="F99" s="49" t="s">
        <v>7</v>
      </c>
      <c r="G99" s="50" t="s">
        <v>227</v>
      </c>
      <c r="H99" s="60">
        <v>683.10000000000002</v>
      </c>
      <c r="I99" s="61">
        <v>0</v>
      </c>
      <c r="J99" s="62">
        <f>ROUND(H99*I99,2)</f>
        <v>0</v>
      </c>
      <c r="K99" s="63">
        <v>0.20999999999999999</v>
      </c>
      <c r="L99" s="64">
        <f>ROUND(J99*1.21,2)</f>
        <v>0</v>
      </c>
      <c r="M99" s="13"/>
      <c r="N99" s="2"/>
      <c r="O99" s="2"/>
      <c r="P99" s="2"/>
      <c r="Q99" s="40">
        <f>IF(ISNUMBER(K99),IF(H99&gt;0,IF(I99&gt;0,J99,0),0),0)</f>
        <v>0</v>
      </c>
      <c r="R99" s="9">
        <f>IF(ISNUMBER(K99)=FALSE,J99,0)</f>
        <v>0</v>
      </c>
    </row>
    <row r="100">
      <c r="A100" s="10"/>
      <c r="B100" s="56" t="s">
        <v>76</v>
      </c>
      <c r="C100" s="1"/>
      <c r="D100" s="1"/>
      <c r="E100" s="57" t="s">
        <v>270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78</v>
      </c>
      <c r="C101" s="1"/>
      <c r="D101" s="1"/>
      <c r="E101" s="57" t="s">
        <v>228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>
      <c r="A102" s="10"/>
      <c r="B102" s="56" t="s">
        <v>80</v>
      </c>
      <c r="C102" s="1"/>
      <c r="D102" s="1"/>
      <c r="E102" s="57" t="s">
        <v>271</v>
      </c>
      <c r="F102" s="1"/>
      <c r="G102" s="1"/>
      <c r="H102" s="47"/>
      <c r="I102" s="1"/>
      <c r="J102" s="47"/>
      <c r="K102" s="1"/>
      <c r="L102" s="1"/>
      <c r="M102" s="13"/>
      <c r="N102" s="2"/>
      <c r="O102" s="2"/>
      <c r="P102" s="2"/>
      <c r="Q102" s="2"/>
    </row>
    <row r="103">
      <c r="A103" s="10"/>
      <c r="B103" s="56" t="s">
        <v>82</v>
      </c>
      <c r="C103" s="1"/>
      <c r="D103" s="1"/>
      <c r="E103" s="57" t="s">
        <v>83</v>
      </c>
      <c r="F103" s="1"/>
      <c r="G103" s="1"/>
      <c r="H103" s="47"/>
      <c r="I103" s="1"/>
      <c r="J103" s="47"/>
      <c r="K103" s="1"/>
      <c r="L103" s="1"/>
      <c r="M103" s="13"/>
      <c r="N103" s="2"/>
      <c r="O103" s="2"/>
      <c r="P103" s="2"/>
      <c r="Q103" s="2"/>
    </row>
    <row r="104" thickBot="1">
      <c r="A104" s="10"/>
      <c r="B104" s="58" t="s">
        <v>84</v>
      </c>
      <c r="C104" s="31"/>
      <c r="D104" s="31"/>
      <c r="E104" s="29"/>
      <c r="F104" s="31"/>
      <c r="G104" s="31"/>
      <c r="H104" s="59"/>
      <c r="I104" s="31"/>
      <c r="J104" s="59"/>
      <c r="K104" s="31"/>
      <c r="L104" s="31"/>
      <c r="M104" s="13"/>
      <c r="N104" s="2"/>
      <c r="O104" s="2"/>
      <c r="P104" s="2"/>
      <c r="Q104" s="2"/>
    </row>
    <row r="105" thickTop="1">
      <c r="A105" s="10"/>
      <c r="B105" s="48">
        <v>12</v>
      </c>
      <c r="C105" s="49" t="s">
        <v>272</v>
      </c>
      <c r="D105" s="49"/>
      <c r="E105" s="49" t="s">
        <v>273</v>
      </c>
      <c r="F105" s="49" t="s">
        <v>7</v>
      </c>
      <c r="G105" s="50" t="s">
        <v>227</v>
      </c>
      <c r="H105" s="60">
        <v>643.39999999999998</v>
      </c>
      <c r="I105" s="61">
        <v>0</v>
      </c>
      <c r="J105" s="62">
        <f>ROUND(H105*I105,2)</f>
        <v>0</v>
      </c>
      <c r="K105" s="63">
        <v>0.20999999999999999</v>
      </c>
      <c r="L105" s="64">
        <f>ROUND(J105*1.21,2)</f>
        <v>0</v>
      </c>
      <c r="M105" s="13"/>
      <c r="N105" s="2"/>
      <c r="O105" s="2"/>
      <c r="P105" s="2"/>
      <c r="Q105" s="40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6" t="s">
        <v>76</v>
      </c>
      <c r="C106" s="1"/>
      <c r="D106" s="1"/>
      <c r="E106" s="57" t="s">
        <v>274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78</v>
      </c>
      <c r="C107" s="1"/>
      <c r="D107" s="1"/>
      <c r="E107" s="57" t="s">
        <v>275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80</v>
      </c>
      <c r="C108" s="1"/>
      <c r="D108" s="1"/>
      <c r="E108" s="57" t="s">
        <v>271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>
      <c r="A109" s="10"/>
      <c r="B109" s="56" t="s">
        <v>82</v>
      </c>
      <c r="C109" s="1"/>
      <c r="D109" s="1"/>
      <c r="E109" s="57" t="s">
        <v>83</v>
      </c>
      <c r="F109" s="1"/>
      <c r="G109" s="1"/>
      <c r="H109" s="47"/>
      <c r="I109" s="1"/>
      <c r="J109" s="47"/>
      <c r="K109" s="1"/>
      <c r="L109" s="1"/>
      <c r="M109" s="13"/>
      <c r="N109" s="2"/>
      <c r="O109" s="2"/>
      <c r="P109" s="2"/>
      <c r="Q109" s="2"/>
    </row>
    <row r="110" thickBot="1">
      <c r="A110" s="10"/>
      <c r="B110" s="58" t="s">
        <v>84</v>
      </c>
      <c r="C110" s="31"/>
      <c r="D110" s="31"/>
      <c r="E110" s="29"/>
      <c r="F110" s="31"/>
      <c r="G110" s="31"/>
      <c r="H110" s="59"/>
      <c r="I110" s="31"/>
      <c r="J110" s="59"/>
      <c r="K110" s="31"/>
      <c r="L110" s="31"/>
      <c r="M110" s="13"/>
      <c r="N110" s="2"/>
      <c r="O110" s="2"/>
      <c r="P110" s="2"/>
      <c r="Q110" s="2"/>
    </row>
    <row r="111" thickTop="1">
      <c r="A111" s="10"/>
      <c r="B111" s="48">
        <v>13</v>
      </c>
      <c r="C111" s="49" t="s">
        <v>276</v>
      </c>
      <c r="D111" s="49"/>
      <c r="E111" s="49" t="s">
        <v>277</v>
      </c>
      <c r="F111" s="49" t="s">
        <v>7</v>
      </c>
      <c r="G111" s="50" t="s">
        <v>227</v>
      </c>
      <c r="H111" s="60">
        <v>1255</v>
      </c>
      <c r="I111" s="61">
        <v>0</v>
      </c>
      <c r="J111" s="62">
        <f>ROUND(H111*I111,2)</f>
        <v>0</v>
      </c>
      <c r="K111" s="63">
        <v>0.20999999999999999</v>
      </c>
      <c r="L111" s="64">
        <f>ROUND(J111*1.21,2)</f>
        <v>0</v>
      </c>
      <c r="M111" s="13"/>
      <c r="N111" s="2"/>
      <c r="O111" s="2"/>
      <c r="P111" s="2"/>
      <c r="Q111" s="40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6" t="s">
        <v>76</v>
      </c>
      <c r="C112" s="1"/>
      <c r="D112" s="1"/>
      <c r="E112" s="57" t="s">
        <v>278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78</v>
      </c>
      <c r="C113" s="1"/>
      <c r="D113" s="1"/>
      <c r="E113" s="57" t="s">
        <v>279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80</v>
      </c>
      <c r="C114" s="1"/>
      <c r="D114" s="1"/>
      <c r="E114" s="57" t="s">
        <v>271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>
      <c r="A115" s="10"/>
      <c r="B115" s="56" t="s">
        <v>82</v>
      </c>
      <c r="C115" s="1"/>
      <c r="D115" s="1"/>
      <c r="E115" s="57" t="s">
        <v>83</v>
      </c>
      <c r="F115" s="1"/>
      <c r="G115" s="1"/>
      <c r="H115" s="47"/>
      <c r="I115" s="1"/>
      <c r="J115" s="47"/>
      <c r="K115" s="1"/>
      <c r="L115" s="1"/>
      <c r="M115" s="13"/>
      <c r="N115" s="2"/>
      <c r="O115" s="2"/>
      <c r="P115" s="2"/>
      <c r="Q115" s="2"/>
    </row>
    <row r="116" thickBot="1">
      <c r="A116" s="10"/>
      <c r="B116" s="58" t="s">
        <v>84</v>
      </c>
      <c r="C116" s="31"/>
      <c r="D116" s="31"/>
      <c r="E116" s="29"/>
      <c r="F116" s="31"/>
      <c r="G116" s="31"/>
      <c r="H116" s="59"/>
      <c r="I116" s="31"/>
      <c r="J116" s="59"/>
      <c r="K116" s="31"/>
      <c r="L116" s="31"/>
      <c r="M116" s="13"/>
      <c r="N116" s="2"/>
      <c r="O116" s="2"/>
      <c r="P116" s="2"/>
      <c r="Q116" s="2"/>
    </row>
    <row r="117" thickTop="1">
      <c r="A117" s="10"/>
      <c r="B117" s="48">
        <v>14</v>
      </c>
      <c r="C117" s="49" t="s">
        <v>280</v>
      </c>
      <c r="D117" s="49"/>
      <c r="E117" s="49" t="s">
        <v>281</v>
      </c>
      <c r="F117" s="49" t="s">
        <v>7</v>
      </c>
      <c r="G117" s="50" t="s">
        <v>144</v>
      </c>
      <c r="H117" s="60">
        <v>26</v>
      </c>
      <c r="I117" s="61">
        <v>0</v>
      </c>
      <c r="J117" s="62">
        <f>ROUND(H117*I117,2)</f>
        <v>0</v>
      </c>
      <c r="K117" s="63">
        <v>0.20999999999999999</v>
      </c>
      <c r="L117" s="64">
        <f>ROUND(J117*1.21,2)</f>
        <v>0</v>
      </c>
      <c r="M117" s="13"/>
      <c r="N117" s="2"/>
      <c r="O117" s="2"/>
      <c r="P117" s="2"/>
      <c r="Q117" s="40">
        <f>IF(ISNUMBER(K117),IF(H117&gt;0,IF(I117&gt;0,J117,0),0),0)</f>
        <v>0</v>
      </c>
      <c r="R117" s="9">
        <f>IF(ISNUMBER(K117)=FALSE,J117,0)</f>
        <v>0</v>
      </c>
    </row>
    <row r="118">
      <c r="A118" s="10"/>
      <c r="B118" s="56" t="s">
        <v>76</v>
      </c>
      <c r="C118" s="1"/>
      <c r="D118" s="1"/>
      <c r="E118" s="57" t="s">
        <v>282</v>
      </c>
      <c r="F118" s="1"/>
      <c r="G118" s="1"/>
      <c r="H118" s="47"/>
      <c r="I118" s="1"/>
      <c r="J118" s="47"/>
      <c r="K118" s="1"/>
      <c r="L118" s="1"/>
      <c r="M118" s="13"/>
      <c r="N118" s="2"/>
      <c r="O118" s="2"/>
      <c r="P118" s="2"/>
      <c r="Q118" s="2"/>
    </row>
    <row r="119">
      <c r="A119" s="10"/>
      <c r="B119" s="56" t="s">
        <v>78</v>
      </c>
      <c r="C119" s="1"/>
      <c r="D119" s="1"/>
      <c r="E119" s="57" t="s">
        <v>283</v>
      </c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56" t="s">
        <v>80</v>
      </c>
      <c r="C120" s="1"/>
      <c r="D120" s="1"/>
      <c r="E120" s="57" t="s">
        <v>284</v>
      </c>
      <c r="F120" s="1"/>
      <c r="G120" s="1"/>
      <c r="H120" s="47"/>
      <c r="I120" s="1"/>
      <c r="J120" s="47"/>
      <c r="K120" s="1"/>
      <c r="L120" s="1"/>
      <c r="M120" s="13"/>
      <c r="N120" s="2"/>
      <c r="O120" s="2"/>
      <c r="P120" s="2"/>
      <c r="Q120" s="2"/>
    </row>
    <row r="121">
      <c r="A121" s="10"/>
      <c r="B121" s="56" t="s">
        <v>82</v>
      </c>
      <c r="C121" s="1"/>
      <c r="D121" s="1"/>
      <c r="E121" s="57" t="s">
        <v>83</v>
      </c>
      <c r="F121" s="1"/>
      <c r="G121" s="1"/>
      <c r="H121" s="47"/>
      <c r="I121" s="1"/>
      <c r="J121" s="47"/>
      <c r="K121" s="1"/>
      <c r="L121" s="1"/>
      <c r="M121" s="13"/>
      <c r="N121" s="2"/>
      <c r="O121" s="2"/>
      <c r="P121" s="2"/>
      <c r="Q121" s="2"/>
    </row>
    <row r="122" thickBot="1">
      <c r="A122" s="10"/>
      <c r="B122" s="58" t="s">
        <v>84</v>
      </c>
      <c r="C122" s="31"/>
      <c r="D122" s="31"/>
      <c r="E122" s="29"/>
      <c r="F122" s="31"/>
      <c r="G122" s="31"/>
      <c r="H122" s="59"/>
      <c r="I122" s="31"/>
      <c r="J122" s="59"/>
      <c r="K122" s="31"/>
      <c r="L122" s="31"/>
      <c r="M122" s="13"/>
      <c r="N122" s="2"/>
      <c r="O122" s="2"/>
      <c r="P122" s="2"/>
      <c r="Q122" s="2"/>
    </row>
    <row r="123" thickTop="1">
      <c r="A123" s="10"/>
      <c r="B123" s="48">
        <v>15</v>
      </c>
      <c r="C123" s="49" t="s">
        <v>285</v>
      </c>
      <c r="D123" s="49"/>
      <c r="E123" s="49" t="s">
        <v>286</v>
      </c>
      <c r="F123" s="49" t="s">
        <v>7</v>
      </c>
      <c r="G123" s="50" t="s">
        <v>163</v>
      </c>
      <c r="H123" s="60">
        <v>290</v>
      </c>
      <c r="I123" s="61">
        <v>0</v>
      </c>
      <c r="J123" s="62">
        <f>ROUND(H123*I123,2)</f>
        <v>0</v>
      </c>
      <c r="K123" s="63">
        <v>0.20999999999999999</v>
      </c>
      <c r="L123" s="64">
        <f>ROUND(J123*1.21,2)</f>
        <v>0</v>
      </c>
      <c r="M123" s="13"/>
      <c r="N123" s="2"/>
      <c r="O123" s="2"/>
      <c r="P123" s="2"/>
      <c r="Q123" s="40">
        <f>IF(ISNUMBER(K123),IF(H123&gt;0,IF(I123&gt;0,J123,0),0),0)</f>
        <v>0</v>
      </c>
      <c r="R123" s="9">
        <f>IF(ISNUMBER(K123)=FALSE,J123,0)</f>
        <v>0</v>
      </c>
    </row>
    <row r="124">
      <c r="A124" s="10"/>
      <c r="B124" s="56" t="s">
        <v>76</v>
      </c>
      <c r="C124" s="1"/>
      <c r="D124" s="1"/>
      <c r="E124" s="57" t="s">
        <v>287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>
      <c r="A125" s="10"/>
      <c r="B125" s="56" t="s">
        <v>78</v>
      </c>
      <c r="C125" s="1"/>
      <c r="D125" s="1"/>
      <c r="E125" s="57" t="s">
        <v>288</v>
      </c>
      <c r="F125" s="1"/>
      <c r="G125" s="1"/>
      <c r="H125" s="47"/>
      <c r="I125" s="1"/>
      <c r="J125" s="47"/>
      <c r="K125" s="1"/>
      <c r="L125" s="1"/>
      <c r="M125" s="13"/>
      <c r="N125" s="2"/>
      <c r="O125" s="2"/>
      <c r="P125" s="2"/>
      <c r="Q125" s="2"/>
    </row>
    <row r="126">
      <c r="A126" s="10"/>
      <c r="B126" s="56" t="s">
        <v>80</v>
      </c>
      <c r="C126" s="1"/>
      <c r="D126" s="1"/>
      <c r="E126" s="57" t="s">
        <v>289</v>
      </c>
      <c r="F126" s="1"/>
      <c r="G126" s="1"/>
      <c r="H126" s="47"/>
      <c r="I126" s="1"/>
      <c r="J126" s="47"/>
      <c r="K126" s="1"/>
      <c r="L126" s="1"/>
      <c r="M126" s="13"/>
      <c r="N126" s="2"/>
      <c r="O126" s="2"/>
      <c r="P126" s="2"/>
      <c r="Q126" s="2"/>
    </row>
    <row r="127">
      <c r="A127" s="10"/>
      <c r="B127" s="56" t="s">
        <v>82</v>
      </c>
      <c r="C127" s="1"/>
      <c r="D127" s="1"/>
      <c r="E127" s="57" t="s">
        <v>83</v>
      </c>
      <c r="F127" s="1"/>
      <c r="G127" s="1"/>
      <c r="H127" s="47"/>
      <c r="I127" s="1"/>
      <c r="J127" s="47"/>
      <c r="K127" s="1"/>
      <c r="L127" s="1"/>
      <c r="M127" s="13"/>
      <c r="N127" s="2"/>
      <c r="O127" s="2"/>
      <c r="P127" s="2"/>
      <c r="Q127" s="2"/>
    </row>
    <row r="128" thickBot="1">
      <c r="A128" s="10"/>
      <c r="B128" s="58" t="s">
        <v>84</v>
      </c>
      <c r="C128" s="31"/>
      <c r="D128" s="31"/>
      <c r="E128" s="29"/>
      <c r="F128" s="31"/>
      <c r="G128" s="31"/>
      <c r="H128" s="59"/>
      <c r="I128" s="31"/>
      <c r="J128" s="59"/>
      <c r="K128" s="31"/>
      <c r="L128" s="31"/>
      <c r="M128" s="13"/>
      <c r="N128" s="2"/>
      <c r="O128" s="2"/>
      <c r="P128" s="2"/>
      <c r="Q128" s="2"/>
    </row>
    <row r="129" thickTop="1" thickBot="1" ht="25" customHeight="1">
      <c r="A129" s="10"/>
      <c r="B129" s="1"/>
      <c r="C129" s="65">
        <v>5</v>
      </c>
      <c r="D129" s="1"/>
      <c r="E129" s="65" t="s">
        <v>224</v>
      </c>
      <c r="F129" s="1"/>
      <c r="G129" s="66" t="s">
        <v>110</v>
      </c>
      <c r="H129" s="67">
        <f>J69+J75+J81+J87+J93+J99+J105+J111+J117+J123</f>
        <v>0</v>
      </c>
      <c r="I129" s="66" t="s">
        <v>111</v>
      </c>
      <c r="J129" s="68">
        <f>(L129-H129)</f>
        <v>0</v>
      </c>
      <c r="K129" s="66" t="s">
        <v>112</v>
      </c>
      <c r="L129" s="69">
        <f>ROUND((J69+J75+J81+J87+J93+J99+J105+J111+J117+J123)*1.21,2)</f>
        <v>0</v>
      </c>
      <c r="M129" s="13"/>
      <c r="N129" s="2"/>
      <c r="O129" s="2"/>
      <c r="P129" s="2"/>
      <c r="Q129" s="40">
        <f>0+Q69+Q75+Q81+Q87+Q93+Q99+Q105+Q111+Q117+Q123</f>
        <v>0</v>
      </c>
      <c r="R129" s="9">
        <f>0+R69+R75+R81+R87+R93+R99+R105+R111+R117+R123</f>
        <v>0</v>
      </c>
      <c r="S129" s="70">
        <f>Q129*(1+J129)+R129</f>
        <v>0</v>
      </c>
    </row>
    <row r="130" thickTop="1" thickBot="1" ht="25" customHeight="1">
      <c r="A130" s="10"/>
      <c r="B130" s="71"/>
      <c r="C130" s="71"/>
      <c r="D130" s="71"/>
      <c r="E130" s="71"/>
      <c r="F130" s="71"/>
      <c r="G130" s="72" t="s">
        <v>113</v>
      </c>
      <c r="H130" s="73">
        <f>0+J69+J75+J81+J87+J93+J99+J105+J111+J117+J123</f>
        <v>0</v>
      </c>
      <c r="I130" s="72" t="s">
        <v>114</v>
      </c>
      <c r="J130" s="74">
        <f>0+J129</f>
        <v>0</v>
      </c>
      <c r="K130" s="72" t="s">
        <v>115</v>
      </c>
      <c r="L130" s="75">
        <f>0+L129</f>
        <v>0</v>
      </c>
      <c r="M130" s="13"/>
      <c r="N130" s="2"/>
      <c r="O130" s="2"/>
      <c r="P130" s="2"/>
      <c r="Q130" s="2"/>
    </row>
    <row r="131" ht="40" customHeight="1">
      <c r="A131" s="10"/>
      <c r="B131" s="79" t="s">
        <v>201</v>
      </c>
      <c r="C131" s="1"/>
      <c r="D131" s="1"/>
      <c r="E131" s="1"/>
      <c r="F131" s="1"/>
      <c r="G131" s="1"/>
      <c r="H131" s="47"/>
      <c r="I131" s="1"/>
      <c r="J131" s="47"/>
      <c r="K131" s="1"/>
      <c r="L131" s="1"/>
      <c r="M131" s="13"/>
      <c r="N131" s="2"/>
      <c r="O131" s="2"/>
      <c r="P131" s="2"/>
      <c r="Q131" s="2"/>
    </row>
    <row r="132">
      <c r="A132" s="10"/>
      <c r="B132" s="48">
        <v>16</v>
      </c>
      <c r="C132" s="49" t="s">
        <v>290</v>
      </c>
      <c r="D132" s="49"/>
      <c r="E132" s="49" t="s">
        <v>291</v>
      </c>
      <c r="F132" s="49" t="s">
        <v>7</v>
      </c>
      <c r="G132" s="50" t="s">
        <v>163</v>
      </c>
      <c r="H132" s="51">
        <v>241</v>
      </c>
      <c r="I132" s="52">
        <v>0</v>
      </c>
      <c r="J132" s="53">
        <f>ROUND(H132*I132,2)</f>
        <v>0</v>
      </c>
      <c r="K132" s="54">
        <v>0.20999999999999999</v>
      </c>
      <c r="L132" s="55">
        <f>ROUND(J132*1.21,2)</f>
        <v>0</v>
      </c>
      <c r="M132" s="13"/>
      <c r="N132" s="2"/>
      <c r="O132" s="2"/>
      <c r="P132" s="2"/>
      <c r="Q132" s="40">
        <f>IF(ISNUMBER(K132),IF(H132&gt;0,IF(I132&gt;0,J132,0),0),0)</f>
        <v>0</v>
      </c>
      <c r="R132" s="9">
        <f>IF(ISNUMBER(K132)=FALSE,J132,0)</f>
        <v>0</v>
      </c>
    </row>
    <row r="133">
      <c r="A133" s="10"/>
      <c r="B133" s="56" t="s">
        <v>76</v>
      </c>
      <c r="C133" s="1"/>
      <c r="D133" s="1"/>
      <c r="E133" s="57" t="s">
        <v>292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>
      <c r="A134" s="10"/>
      <c r="B134" s="56" t="s">
        <v>78</v>
      </c>
      <c r="C134" s="1"/>
      <c r="D134" s="1"/>
      <c r="E134" s="57" t="s">
        <v>293</v>
      </c>
      <c r="F134" s="1"/>
      <c r="G134" s="1"/>
      <c r="H134" s="47"/>
      <c r="I134" s="1"/>
      <c r="J134" s="47"/>
      <c r="K134" s="1"/>
      <c r="L134" s="1"/>
      <c r="M134" s="13"/>
      <c r="N134" s="2"/>
      <c r="O134" s="2"/>
      <c r="P134" s="2"/>
      <c r="Q134" s="2"/>
    </row>
    <row r="135">
      <c r="A135" s="10"/>
      <c r="B135" s="56" t="s">
        <v>80</v>
      </c>
      <c r="C135" s="1"/>
      <c r="D135" s="1"/>
      <c r="E135" s="57" t="s">
        <v>294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>
      <c r="A136" s="10"/>
      <c r="B136" s="56" t="s">
        <v>82</v>
      </c>
      <c r="C136" s="1"/>
      <c r="D136" s="1"/>
      <c r="E136" s="57" t="s">
        <v>83</v>
      </c>
      <c r="F136" s="1"/>
      <c r="G136" s="1"/>
      <c r="H136" s="47"/>
      <c r="I136" s="1"/>
      <c r="J136" s="47"/>
      <c r="K136" s="1"/>
      <c r="L136" s="1"/>
      <c r="M136" s="13"/>
      <c r="N136" s="2"/>
      <c r="O136" s="2"/>
      <c r="P136" s="2"/>
      <c r="Q136" s="2"/>
    </row>
    <row r="137" thickBot="1">
      <c r="A137" s="10"/>
      <c r="B137" s="58" t="s">
        <v>84</v>
      </c>
      <c r="C137" s="31"/>
      <c r="D137" s="31"/>
      <c r="E137" s="29"/>
      <c r="F137" s="31"/>
      <c r="G137" s="31"/>
      <c r="H137" s="59"/>
      <c r="I137" s="31"/>
      <c r="J137" s="59"/>
      <c r="K137" s="31"/>
      <c r="L137" s="31"/>
      <c r="M137" s="13"/>
      <c r="N137" s="2"/>
      <c r="O137" s="2"/>
      <c r="P137" s="2"/>
      <c r="Q137" s="2"/>
    </row>
    <row r="138" thickTop="1" thickBot="1" ht="25" customHeight="1">
      <c r="A138" s="10"/>
      <c r="B138" s="1"/>
      <c r="C138" s="65">
        <v>9</v>
      </c>
      <c r="D138" s="1"/>
      <c r="E138" s="65" t="s">
        <v>120</v>
      </c>
      <c r="F138" s="1"/>
      <c r="G138" s="66" t="s">
        <v>110</v>
      </c>
      <c r="H138" s="67">
        <f>0+J132</f>
        <v>0</v>
      </c>
      <c r="I138" s="66" t="s">
        <v>111</v>
      </c>
      <c r="J138" s="68">
        <f>(L138-H138)</f>
        <v>0</v>
      </c>
      <c r="K138" s="66" t="s">
        <v>112</v>
      </c>
      <c r="L138" s="69">
        <f>ROUND((0+J132)*1.21,2)</f>
        <v>0</v>
      </c>
      <c r="M138" s="13"/>
      <c r="N138" s="2"/>
      <c r="O138" s="2"/>
      <c r="P138" s="2"/>
      <c r="Q138" s="40">
        <f>0+Q132</f>
        <v>0</v>
      </c>
      <c r="R138" s="9">
        <f>0+R132</f>
        <v>0</v>
      </c>
      <c r="S138" s="70">
        <f>Q138*(1+J138)+R138</f>
        <v>0</v>
      </c>
    </row>
    <row r="139" thickTop="1" thickBot="1" ht="25" customHeight="1">
      <c r="A139" s="10"/>
      <c r="B139" s="71"/>
      <c r="C139" s="71"/>
      <c r="D139" s="71"/>
      <c r="E139" s="71"/>
      <c r="F139" s="71"/>
      <c r="G139" s="72" t="s">
        <v>113</v>
      </c>
      <c r="H139" s="73">
        <f>0+J132</f>
        <v>0</v>
      </c>
      <c r="I139" s="72" t="s">
        <v>114</v>
      </c>
      <c r="J139" s="74">
        <f>0+J138</f>
        <v>0</v>
      </c>
      <c r="K139" s="72" t="s">
        <v>115</v>
      </c>
      <c r="L139" s="75">
        <f>0+L138</f>
        <v>0</v>
      </c>
      <c r="M139" s="13"/>
      <c r="N139" s="2"/>
      <c r="O139" s="2"/>
      <c r="P139" s="2"/>
      <c r="Q139" s="2"/>
    </row>
    <row r="140">
      <c r="A140" s="14"/>
      <c r="B140" s="4"/>
      <c r="C140" s="4"/>
      <c r="D140" s="4"/>
      <c r="E140" s="4"/>
      <c r="F140" s="4"/>
      <c r="G140" s="4"/>
      <c r="H140" s="76"/>
      <c r="I140" s="4"/>
      <c r="J140" s="76"/>
      <c r="K140" s="4"/>
      <c r="L140" s="4"/>
      <c r="M140" s="15"/>
      <c r="N140" s="2"/>
      <c r="O140" s="2"/>
      <c r="P140" s="2"/>
      <c r="Q140" s="2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"/>
      <c r="O141" s="2"/>
      <c r="P141" s="2"/>
      <c r="Q141" s="2"/>
    </row>
  </sheetData>
  <mergeCells count="103">
    <mergeCell ref="B44:L44"/>
    <mergeCell ref="B46:D46"/>
    <mergeCell ref="B47:D47"/>
    <mergeCell ref="B48:D48"/>
    <mergeCell ref="B49:D49"/>
    <mergeCell ref="B50:D50"/>
    <mergeCell ref="B53:L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70:D70"/>
    <mergeCell ref="B71:D71"/>
    <mergeCell ref="B72:D72"/>
    <mergeCell ref="B73:D73"/>
    <mergeCell ref="B74:D74"/>
    <mergeCell ref="B68:L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35:D35"/>
    <mergeCell ref="B37:D37"/>
    <mergeCell ref="B38:D38"/>
    <mergeCell ref="B39:D39"/>
    <mergeCell ref="B40:D40"/>
    <mergeCell ref="B41:D41"/>
    <mergeCell ref="B23:D23"/>
    <mergeCell ref="B24:D24"/>
    <mergeCell ref="B76:D76"/>
    <mergeCell ref="B77:D77"/>
    <mergeCell ref="B78:D78"/>
    <mergeCell ref="B79:D79"/>
    <mergeCell ref="B80:D80"/>
    <mergeCell ref="B82:D82"/>
    <mergeCell ref="B83:D83"/>
    <mergeCell ref="B84:D84"/>
    <mergeCell ref="B85:D85"/>
    <mergeCell ref="B86:D86"/>
    <mergeCell ref="B88:D88"/>
    <mergeCell ref="B89:D89"/>
    <mergeCell ref="B90:D90"/>
    <mergeCell ref="B91:D91"/>
    <mergeCell ref="B92:D92"/>
    <mergeCell ref="B94:D94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8:D128"/>
    <mergeCell ref="B131:L131"/>
    <mergeCell ref="B133:D133"/>
    <mergeCell ref="B134:D134"/>
    <mergeCell ref="B135:D135"/>
    <mergeCell ref="B136:D136"/>
    <mergeCell ref="B137:D137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I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0+(H42+H87+H102+H117+H156)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0+H43+H88+H103+H118+H157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295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ROUND(0+((H42+H87+H102+H117+H156)*1.21),2)</f>
        <v>0</v>
      </c>
      <c r="K11" s="1"/>
      <c r="L11" s="1"/>
      <c r="M11" s="13"/>
      <c r="N11" s="2"/>
      <c r="O11" s="2"/>
      <c r="P11" s="2"/>
      <c r="Q11" s="40">
        <f>IF(SUM(K20:K24)&gt;0,ROUND(SUM(S20:S24)/SUM(K20:K24)-1,8),0)</f>
        <v>0</v>
      </c>
      <c r="R11" s="9">
        <f>AVERAGE(J42,J87,J102,J117,J156)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0+J30+J36</f>
        <v>0</v>
      </c>
      <c r="L20" s="45">
        <f>0+L42</f>
        <v>0</v>
      </c>
      <c r="M20" s="13"/>
      <c r="N20" s="2"/>
      <c r="O20" s="2"/>
      <c r="P20" s="2"/>
      <c r="Q20" s="2"/>
      <c r="S20" s="9">
        <f>S42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0+J45+J51+J57+J63+J69+J75+J81</f>
        <v>0</v>
      </c>
      <c r="L21" s="45">
        <f>0+L87</f>
        <v>0</v>
      </c>
      <c r="M21" s="13"/>
      <c r="N21" s="2"/>
      <c r="O21" s="2"/>
      <c r="P21" s="2"/>
      <c r="Q21" s="2"/>
      <c r="S21" s="9">
        <f>S87</f>
        <v>0</v>
      </c>
    </row>
    <row r="22">
      <c r="A22" s="10"/>
      <c r="B22" s="43">
        <v>2</v>
      </c>
      <c r="C22" s="1"/>
      <c r="D22" s="1"/>
      <c r="E22" s="44" t="s">
        <v>222</v>
      </c>
      <c r="F22" s="1"/>
      <c r="G22" s="1"/>
      <c r="H22" s="1"/>
      <c r="I22" s="1"/>
      <c r="J22" s="1"/>
      <c r="K22" s="45">
        <f>0+J90+J96</f>
        <v>0</v>
      </c>
      <c r="L22" s="45">
        <f>0+L102</f>
        <v>0</v>
      </c>
      <c r="M22" s="13"/>
      <c r="N22" s="2"/>
      <c r="O22" s="2"/>
      <c r="P22" s="2"/>
      <c r="Q22" s="2"/>
      <c r="S22" s="9">
        <f>S102</f>
        <v>0</v>
      </c>
    </row>
    <row r="23">
      <c r="A23" s="10"/>
      <c r="B23" s="43">
        <v>4</v>
      </c>
      <c r="C23" s="1"/>
      <c r="D23" s="1"/>
      <c r="E23" s="44" t="s">
        <v>223</v>
      </c>
      <c r="F23" s="1"/>
      <c r="G23" s="1"/>
      <c r="H23" s="1"/>
      <c r="I23" s="1"/>
      <c r="J23" s="1"/>
      <c r="K23" s="45">
        <f>0+J105+J111</f>
        <v>0</v>
      </c>
      <c r="L23" s="45">
        <f>0+L117</f>
        <v>0</v>
      </c>
      <c r="M23" s="13"/>
      <c r="N23" s="2"/>
      <c r="O23" s="2"/>
      <c r="P23" s="2"/>
      <c r="Q23" s="2"/>
      <c r="S23" s="9">
        <f>S117</f>
        <v>0</v>
      </c>
    </row>
    <row r="24">
      <c r="A24" s="10"/>
      <c r="B24" s="43">
        <v>8</v>
      </c>
      <c r="C24" s="1"/>
      <c r="D24" s="1"/>
      <c r="E24" s="44" t="s">
        <v>119</v>
      </c>
      <c r="F24" s="1"/>
      <c r="G24" s="1"/>
      <c r="H24" s="1"/>
      <c r="I24" s="1"/>
      <c r="J24" s="1"/>
      <c r="K24" s="45">
        <f>0+J120+J126+J132+J138+J144+J150</f>
        <v>0</v>
      </c>
      <c r="L24" s="45">
        <f>0+L156</f>
        <v>0</v>
      </c>
      <c r="M24" s="13"/>
      <c r="N24" s="2"/>
      <c r="O24" s="2"/>
      <c r="P24" s="2"/>
      <c r="Q24" s="2"/>
      <c r="S24" s="9">
        <f>S156</f>
        <v>0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5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10"/>
      <c r="B28" s="41" t="s">
        <v>65</v>
      </c>
      <c r="C28" s="41" t="s">
        <v>61</v>
      </c>
      <c r="D28" s="41" t="s">
        <v>66</v>
      </c>
      <c r="E28" s="41" t="s">
        <v>62</v>
      </c>
      <c r="F28" s="41" t="s">
        <v>67</v>
      </c>
      <c r="G28" s="42" t="s">
        <v>68</v>
      </c>
      <c r="H28" s="23" t="s">
        <v>69</v>
      </c>
      <c r="I28" s="23" t="s">
        <v>70</v>
      </c>
      <c r="J28" s="23" t="s">
        <v>17</v>
      </c>
      <c r="K28" s="42" t="s">
        <v>71</v>
      </c>
      <c r="L28" s="23" t="s">
        <v>18</v>
      </c>
      <c r="M28" s="78"/>
      <c r="N28" s="2"/>
      <c r="O28" s="2"/>
      <c r="P28" s="2"/>
      <c r="Q28" s="2"/>
    </row>
    <row r="29" ht="40" customHeight="1">
      <c r="A29" s="10"/>
      <c r="B29" s="46" t="s">
        <v>121</v>
      </c>
      <c r="C29" s="1"/>
      <c r="D29" s="1"/>
      <c r="E29" s="1"/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48">
        <v>1</v>
      </c>
      <c r="C30" s="49" t="s">
        <v>122</v>
      </c>
      <c r="D30" s="49" t="s">
        <v>123</v>
      </c>
      <c r="E30" s="49" t="s">
        <v>124</v>
      </c>
      <c r="F30" s="49" t="s">
        <v>7</v>
      </c>
      <c r="G30" s="50" t="s">
        <v>125</v>
      </c>
      <c r="H30" s="51">
        <v>130.88200000000001</v>
      </c>
      <c r="I30" s="52">
        <v>0</v>
      </c>
      <c r="J30" s="53">
        <f>ROUND(H30*I30,2)</f>
        <v>0</v>
      </c>
      <c r="K30" s="54">
        <v>0.20999999999999999</v>
      </c>
      <c r="L30" s="55">
        <f>ROUND(J30*1.21,2)</f>
        <v>0</v>
      </c>
      <c r="M30" s="13"/>
      <c r="N30" s="2"/>
      <c r="O30" s="2"/>
      <c r="P30" s="2"/>
      <c r="Q30" s="40">
        <f>IF(ISNUMBER(K30),IF(H30&gt;0,IF(I30&gt;0,J30,0),0),0)</f>
        <v>0</v>
      </c>
      <c r="R30" s="9">
        <f>IF(ISNUMBER(K30)=FALSE,J30,0)</f>
        <v>0</v>
      </c>
    </row>
    <row r="31">
      <c r="A31" s="10"/>
      <c r="B31" s="56" t="s">
        <v>76</v>
      </c>
      <c r="C31" s="1"/>
      <c r="D31" s="1"/>
      <c r="E31" s="57" t="s">
        <v>126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78</v>
      </c>
      <c r="C32" s="1"/>
      <c r="D32" s="1"/>
      <c r="E32" s="57" t="s">
        <v>296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80</v>
      </c>
      <c r="C33" s="1"/>
      <c r="D33" s="1"/>
      <c r="E33" s="57" t="s">
        <v>128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82</v>
      </c>
      <c r="C34" s="1"/>
      <c r="D34" s="1"/>
      <c r="E34" s="57" t="s">
        <v>83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 thickBot="1">
      <c r="A35" s="10"/>
      <c r="B35" s="58" t="s">
        <v>84</v>
      </c>
      <c r="C35" s="31"/>
      <c r="D35" s="31"/>
      <c r="E35" s="29"/>
      <c r="F35" s="31"/>
      <c r="G35" s="31"/>
      <c r="H35" s="59"/>
      <c r="I35" s="31"/>
      <c r="J35" s="59"/>
      <c r="K35" s="31"/>
      <c r="L35" s="31"/>
      <c r="M35" s="13"/>
      <c r="N35" s="2"/>
      <c r="O35" s="2"/>
      <c r="P35" s="2"/>
      <c r="Q35" s="2"/>
    </row>
    <row r="36" thickTop="1">
      <c r="A36" s="10"/>
      <c r="B36" s="48">
        <v>2</v>
      </c>
      <c r="C36" s="49" t="s">
        <v>297</v>
      </c>
      <c r="D36" s="49"/>
      <c r="E36" s="49" t="s">
        <v>298</v>
      </c>
      <c r="F36" s="49" t="s">
        <v>7</v>
      </c>
      <c r="G36" s="50" t="s">
        <v>75</v>
      </c>
      <c r="H36" s="60">
        <v>1</v>
      </c>
      <c r="I36" s="61">
        <v>0</v>
      </c>
      <c r="J36" s="62">
        <f>ROUND(H36*I36,2)</f>
        <v>0</v>
      </c>
      <c r="K36" s="63">
        <v>0.20999999999999999</v>
      </c>
      <c r="L36" s="64">
        <f>ROUND(J36*1.21,2)</f>
        <v>0</v>
      </c>
      <c r="M36" s="13"/>
      <c r="N36" s="2"/>
      <c r="O36" s="2"/>
      <c r="P36" s="2"/>
      <c r="Q36" s="40">
        <f>IF(ISNUMBER(K36),IF(H36&gt;0,IF(I36&gt;0,J36,0),0),0)</f>
        <v>0</v>
      </c>
      <c r="R36" s="9">
        <f>IF(ISNUMBER(K36)=FALSE,J36,0)</f>
        <v>0</v>
      </c>
    </row>
    <row r="37">
      <c r="A37" s="10"/>
      <c r="B37" s="56" t="s">
        <v>76</v>
      </c>
      <c r="C37" s="1"/>
      <c r="D37" s="1"/>
      <c r="E37" s="57" t="s">
        <v>299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78</v>
      </c>
      <c r="C38" s="1"/>
      <c r="D38" s="1"/>
      <c r="E38" s="57" t="s">
        <v>79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80</v>
      </c>
      <c r="C39" s="1"/>
      <c r="D39" s="1"/>
      <c r="E39" s="57" t="s">
        <v>300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82</v>
      </c>
      <c r="C40" s="1"/>
      <c r="D40" s="1"/>
      <c r="E40" s="57" t="s">
        <v>83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 thickBot="1">
      <c r="A41" s="10"/>
      <c r="B41" s="58" t="s">
        <v>84</v>
      </c>
      <c r="C41" s="31"/>
      <c r="D41" s="31"/>
      <c r="E41" s="29"/>
      <c r="F41" s="31"/>
      <c r="G41" s="31"/>
      <c r="H41" s="59"/>
      <c r="I41" s="31"/>
      <c r="J41" s="59"/>
      <c r="K41" s="31"/>
      <c r="L41" s="31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5">
        <v>0</v>
      </c>
      <c r="D42" s="1"/>
      <c r="E42" s="65" t="s">
        <v>117</v>
      </c>
      <c r="F42" s="1"/>
      <c r="G42" s="66" t="s">
        <v>110</v>
      </c>
      <c r="H42" s="67">
        <f>J30+J36</f>
        <v>0</v>
      </c>
      <c r="I42" s="66" t="s">
        <v>111</v>
      </c>
      <c r="J42" s="68">
        <f>(L42-H42)</f>
        <v>0</v>
      </c>
      <c r="K42" s="66" t="s">
        <v>112</v>
      </c>
      <c r="L42" s="69">
        <f>ROUND((J30+J36)*1.21,2)</f>
        <v>0</v>
      </c>
      <c r="M42" s="13"/>
      <c r="N42" s="2"/>
      <c r="O42" s="2"/>
      <c r="P42" s="2"/>
      <c r="Q42" s="40">
        <f>0+Q30+Q36</f>
        <v>0</v>
      </c>
      <c r="R42" s="9">
        <f>0+R30+R36</f>
        <v>0</v>
      </c>
      <c r="S42" s="70">
        <f>Q42*(1+J42)+R42</f>
        <v>0</v>
      </c>
    </row>
    <row r="43" thickTop="1" thickBot="1" ht="25" customHeight="1">
      <c r="A43" s="10"/>
      <c r="B43" s="71"/>
      <c r="C43" s="71"/>
      <c r="D43" s="71"/>
      <c r="E43" s="71"/>
      <c r="F43" s="71"/>
      <c r="G43" s="72" t="s">
        <v>113</v>
      </c>
      <c r="H43" s="73">
        <f>0+J30+J36</f>
        <v>0</v>
      </c>
      <c r="I43" s="72" t="s">
        <v>114</v>
      </c>
      <c r="J43" s="74">
        <f>0+J42</f>
        <v>0</v>
      </c>
      <c r="K43" s="72" t="s">
        <v>115</v>
      </c>
      <c r="L43" s="75">
        <f>0+L42</f>
        <v>0</v>
      </c>
      <c r="M43" s="13"/>
      <c r="N43" s="2"/>
      <c r="O43" s="2"/>
      <c r="P43" s="2"/>
      <c r="Q43" s="2"/>
    </row>
    <row r="44" ht="40" customHeight="1">
      <c r="A44" s="10"/>
      <c r="B44" s="79" t="s">
        <v>141</v>
      </c>
      <c r="C44" s="1"/>
      <c r="D44" s="1"/>
      <c r="E44" s="1"/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48">
        <v>3</v>
      </c>
      <c r="C45" s="49" t="s">
        <v>301</v>
      </c>
      <c r="D45" s="49"/>
      <c r="E45" s="49" t="s">
        <v>302</v>
      </c>
      <c r="F45" s="49" t="s">
        <v>7</v>
      </c>
      <c r="G45" s="50" t="s">
        <v>303</v>
      </c>
      <c r="H45" s="51">
        <v>120</v>
      </c>
      <c r="I45" s="52">
        <v>0</v>
      </c>
      <c r="J45" s="53">
        <f>ROUND(H45*I45,2)</f>
        <v>0</v>
      </c>
      <c r="K45" s="54">
        <v>0.20999999999999999</v>
      </c>
      <c r="L45" s="55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304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305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306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>
      <c r="A51" s="10"/>
      <c r="B51" s="48">
        <v>4</v>
      </c>
      <c r="C51" s="49" t="s">
        <v>307</v>
      </c>
      <c r="D51" s="49"/>
      <c r="E51" s="49" t="s">
        <v>308</v>
      </c>
      <c r="F51" s="49" t="s">
        <v>7</v>
      </c>
      <c r="G51" s="50" t="s">
        <v>144</v>
      </c>
      <c r="H51" s="60">
        <v>68.885000000000005</v>
      </c>
      <c r="I51" s="61">
        <v>0</v>
      </c>
      <c r="J51" s="62">
        <f>ROUND(H51*I51,2)</f>
        <v>0</v>
      </c>
      <c r="K51" s="63">
        <v>0.20999999999999999</v>
      </c>
      <c r="L51" s="64">
        <f>ROUND(J51*1.21,2)</f>
        <v>0</v>
      </c>
      <c r="M51" s="13"/>
      <c r="N51" s="2"/>
      <c r="O51" s="2"/>
      <c r="P51" s="2"/>
      <c r="Q51" s="40">
        <f>IF(ISNUMBER(K51),IF(H51&gt;0,IF(I51&gt;0,J51,0),0),0)</f>
        <v>0</v>
      </c>
      <c r="R51" s="9">
        <f>IF(ISNUMBER(K51)=FALSE,J51,0)</f>
        <v>0</v>
      </c>
    </row>
    <row r="52">
      <c r="A52" s="10"/>
      <c r="B52" s="56" t="s">
        <v>76</v>
      </c>
      <c r="C52" s="1"/>
      <c r="D52" s="1"/>
      <c r="E52" s="57" t="s">
        <v>309</v>
      </c>
      <c r="F52" s="1"/>
      <c r="G52" s="1"/>
      <c r="H52" s="47"/>
      <c r="I52" s="1"/>
      <c r="J52" s="47"/>
      <c r="K52" s="1"/>
      <c r="L52" s="1"/>
      <c r="M52" s="13"/>
      <c r="N52" s="2"/>
      <c r="O52" s="2"/>
      <c r="P52" s="2"/>
      <c r="Q52" s="2"/>
    </row>
    <row r="53">
      <c r="A53" s="10"/>
      <c r="B53" s="56" t="s">
        <v>78</v>
      </c>
      <c r="C53" s="1"/>
      <c r="D53" s="1"/>
      <c r="E53" s="57" t="s">
        <v>310</v>
      </c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56" t="s">
        <v>80</v>
      </c>
      <c r="C54" s="1"/>
      <c r="D54" s="1"/>
      <c r="E54" s="57" t="s">
        <v>311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>
      <c r="A55" s="10"/>
      <c r="B55" s="56" t="s">
        <v>82</v>
      </c>
      <c r="C55" s="1"/>
      <c r="D55" s="1"/>
      <c r="E55" s="57" t="s">
        <v>83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 thickBot="1">
      <c r="A56" s="10"/>
      <c r="B56" s="58" t="s">
        <v>84</v>
      </c>
      <c r="C56" s="31"/>
      <c r="D56" s="31"/>
      <c r="E56" s="29"/>
      <c r="F56" s="31"/>
      <c r="G56" s="31"/>
      <c r="H56" s="59"/>
      <c r="I56" s="31"/>
      <c r="J56" s="59"/>
      <c r="K56" s="31"/>
      <c r="L56" s="31"/>
      <c r="M56" s="13"/>
      <c r="N56" s="2"/>
      <c r="O56" s="2"/>
      <c r="P56" s="2"/>
      <c r="Q56" s="2"/>
    </row>
    <row r="57" thickTop="1">
      <c r="A57" s="10"/>
      <c r="B57" s="48">
        <v>5</v>
      </c>
      <c r="C57" s="49" t="s">
        <v>186</v>
      </c>
      <c r="D57" s="49"/>
      <c r="E57" s="49" t="s">
        <v>187</v>
      </c>
      <c r="F57" s="49" t="s">
        <v>7</v>
      </c>
      <c r="G57" s="50" t="s">
        <v>144</v>
      </c>
      <c r="H57" s="60">
        <v>68.885000000000005</v>
      </c>
      <c r="I57" s="61">
        <v>0</v>
      </c>
      <c r="J57" s="62">
        <f>ROUND(H57*I57,2)</f>
        <v>0</v>
      </c>
      <c r="K57" s="63">
        <v>0.20999999999999999</v>
      </c>
      <c r="L57" s="64">
        <f>ROUND(J57*1.21,2)</f>
        <v>0</v>
      </c>
      <c r="M57" s="13"/>
      <c r="N57" s="2"/>
      <c r="O57" s="2"/>
      <c r="P57" s="2"/>
      <c r="Q57" s="40">
        <f>IF(ISNUMBER(K57),IF(H57&gt;0,IF(I57&gt;0,J57,0),0),0)</f>
        <v>0</v>
      </c>
      <c r="R57" s="9">
        <f>IF(ISNUMBER(K57)=FALSE,J57,0)</f>
        <v>0</v>
      </c>
    </row>
    <row r="58">
      <c r="A58" s="10"/>
      <c r="B58" s="56" t="s">
        <v>76</v>
      </c>
      <c r="C58" s="1"/>
      <c r="D58" s="1"/>
      <c r="E58" s="57" t="s">
        <v>312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78</v>
      </c>
      <c r="C59" s="1"/>
      <c r="D59" s="1"/>
      <c r="E59" s="57" t="s">
        <v>313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>
      <c r="A60" s="10"/>
      <c r="B60" s="56" t="s">
        <v>80</v>
      </c>
      <c r="C60" s="1"/>
      <c r="D60" s="1"/>
      <c r="E60" s="57" t="s">
        <v>190</v>
      </c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>
      <c r="A61" s="10"/>
      <c r="B61" s="56" t="s">
        <v>82</v>
      </c>
      <c r="C61" s="1"/>
      <c r="D61" s="1"/>
      <c r="E61" s="57" t="s">
        <v>83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 thickBot="1">
      <c r="A62" s="10"/>
      <c r="B62" s="58" t="s">
        <v>84</v>
      </c>
      <c r="C62" s="31"/>
      <c r="D62" s="31"/>
      <c r="E62" s="29"/>
      <c r="F62" s="31"/>
      <c r="G62" s="31"/>
      <c r="H62" s="59"/>
      <c r="I62" s="31"/>
      <c r="J62" s="59"/>
      <c r="K62" s="31"/>
      <c r="L62" s="31"/>
      <c r="M62" s="13"/>
      <c r="N62" s="2"/>
      <c r="O62" s="2"/>
      <c r="P62" s="2"/>
      <c r="Q62" s="2"/>
    </row>
    <row r="63" thickTop="1">
      <c r="A63" s="10"/>
      <c r="B63" s="48">
        <v>6</v>
      </c>
      <c r="C63" s="49" t="s">
        <v>314</v>
      </c>
      <c r="D63" s="49"/>
      <c r="E63" s="49" t="s">
        <v>315</v>
      </c>
      <c r="F63" s="49" t="s">
        <v>7</v>
      </c>
      <c r="G63" s="50" t="s">
        <v>144</v>
      </c>
      <c r="H63" s="60">
        <v>8.6400000000000006</v>
      </c>
      <c r="I63" s="61">
        <v>0</v>
      </c>
      <c r="J63" s="62">
        <f>ROUND(H63*I63,2)</f>
        <v>0</v>
      </c>
      <c r="K63" s="63">
        <v>0.20999999999999999</v>
      </c>
      <c r="L63" s="64">
        <f>ROUND(J63*1.21,2)</f>
        <v>0</v>
      </c>
      <c r="M63" s="13"/>
      <c r="N63" s="2"/>
      <c r="O63" s="2"/>
      <c r="P63" s="2"/>
      <c r="Q63" s="40">
        <f>IF(ISNUMBER(K63),IF(H63&gt;0,IF(I63&gt;0,J63,0),0),0)</f>
        <v>0</v>
      </c>
      <c r="R63" s="9">
        <f>IF(ISNUMBER(K63)=FALSE,J63,0)</f>
        <v>0</v>
      </c>
    </row>
    <row r="64">
      <c r="A64" s="10"/>
      <c r="B64" s="56" t="s">
        <v>76</v>
      </c>
      <c r="C64" s="1"/>
      <c r="D64" s="1"/>
      <c r="E64" s="57" t="s">
        <v>316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78</v>
      </c>
      <c r="C65" s="1"/>
      <c r="D65" s="1"/>
      <c r="E65" s="57" t="s">
        <v>317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>
      <c r="A66" s="10"/>
      <c r="B66" s="56" t="s">
        <v>80</v>
      </c>
      <c r="C66" s="1"/>
      <c r="D66" s="1"/>
      <c r="E66" s="57" t="s">
        <v>318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>
      <c r="A67" s="10"/>
      <c r="B67" s="56" t="s">
        <v>82</v>
      </c>
      <c r="C67" s="1"/>
      <c r="D67" s="1"/>
      <c r="E67" s="57" t="s">
        <v>83</v>
      </c>
      <c r="F67" s="1"/>
      <c r="G67" s="1"/>
      <c r="H67" s="47"/>
      <c r="I67" s="1"/>
      <c r="J67" s="47"/>
      <c r="K67" s="1"/>
      <c r="L67" s="1"/>
      <c r="M67" s="13"/>
      <c r="N67" s="2"/>
      <c r="O67" s="2"/>
      <c r="P67" s="2"/>
      <c r="Q67" s="2"/>
    </row>
    <row r="68" thickBot="1">
      <c r="A68" s="10"/>
      <c r="B68" s="58" t="s">
        <v>84</v>
      </c>
      <c r="C68" s="31"/>
      <c r="D68" s="31"/>
      <c r="E68" s="29"/>
      <c r="F68" s="31"/>
      <c r="G68" s="31"/>
      <c r="H68" s="59"/>
      <c r="I68" s="31"/>
      <c r="J68" s="59"/>
      <c r="K68" s="31"/>
      <c r="L68" s="31"/>
      <c r="M68" s="13"/>
      <c r="N68" s="2"/>
      <c r="O68" s="2"/>
      <c r="P68" s="2"/>
      <c r="Q68" s="2"/>
    </row>
    <row r="69" thickTop="1">
      <c r="A69" s="10"/>
      <c r="B69" s="48">
        <v>7</v>
      </c>
      <c r="C69" s="49" t="s">
        <v>319</v>
      </c>
      <c r="D69" s="49" t="s">
        <v>123</v>
      </c>
      <c r="E69" s="49" t="s">
        <v>320</v>
      </c>
      <c r="F69" s="49" t="s">
        <v>7</v>
      </c>
      <c r="G69" s="50" t="s">
        <v>144</v>
      </c>
      <c r="H69" s="60">
        <v>13.329000000000001</v>
      </c>
      <c r="I69" s="61">
        <v>0</v>
      </c>
      <c r="J69" s="62">
        <f>ROUND(H69*I69,2)</f>
        <v>0</v>
      </c>
      <c r="K69" s="63">
        <v>0.20999999999999999</v>
      </c>
      <c r="L69" s="64">
        <f>ROUND(J69*1.21,2)</f>
        <v>0</v>
      </c>
      <c r="M69" s="13"/>
      <c r="N69" s="2"/>
      <c r="O69" s="2"/>
      <c r="P69" s="2"/>
      <c r="Q69" s="40">
        <f>IF(ISNUMBER(K69),IF(H69&gt;0,IF(I69&gt;0,J69,0),0),0)</f>
        <v>0</v>
      </c>
      <c r="R69" s="9">
        <f>IF(ISNUMBER(K69)=FALSE,J69,0)</f>
        <v>0</v>
      </c>
    </row>
    <row r="70">
      <c r="A70" s="10"/>
      <c r="B70" s="56" t="s">
        <v>76</v>
      </c>
      <c r="C70" s="1"/>
      <c r="D70" s="1"/>
      <c r="E70" s="57" t="s">
        <v>321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78</v>
      </c>
      <c r="C71" s="1"/>
      <c r="D71" s="1"/>
      <c r="E71" s="57" t="s">
        <v>322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80</v>
      </c>
      <c r="C72" s="1"/>
      <c r="D72" s="1"/>
      <c r="E72" s="57" t="s">
        <v>323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>
      <c r="A73" s="10"/>
      <c r="B73" s="56" t="s">
        <v>82</v>
      </c>
      <c r="C73" s="1"/>
      <c r="D73" s="1"/>
      <c r="E73" s="57" t="s">
        <v>83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 thickBot="1">
      <c r="A74" s="10"/>
      <c r="B74" s="58" t="s">
        <v>84</v>
      </c>
      <c r="C74" s="31"/>
      <c r="D74" s="31"/>
      <c r="E74" s="29"/>
      <c r="F74" s="31"/>
      <c r="G74" s="31"/>
      <c r="H74" s="59"/>
      <c r="I74" s="31"/>
      <c r="J74" s="59"/>
      <c r="K74" s="31"/>
      <c r="L74" s="31"/>
      <c r="M74" s="13"/>
      <c r="N74" s="2"/>
      <c r="O74" s="2"/>
      <c r="P74" s="2"/>
      <c r="Q74" s="2"/>
    </row>
    <row r="75" thickTop="1">
      <c r="A75" s="10"/>
      <c r="B75" s="48">
        <v>8</v>
      </c>
      <c r="C75" s="49" t="s">
        <v>319</v>
      </c>
      <c r="D75" s="49" t="s">
        <v>129</v>
      </c>
      <c r="E75" s="49" t="s">
        <v>320</v>
      </c>
      <c r="F75" s="49" t="s">
        <v>7</v>
      </c>
      <c r="G75" s="50" t="s">
        <v>144</v>
      </c>
      <c r="H75" s="60">
        <v>22.033999999999999</v>
      </c>
      <c r="I75" s="61">
        <v>0</v>
      </c>
      <c r="J75" s="62">
        <f>ROUND(H75*I75,2)</f>
        <v>0</v>
      </c>
      <c r="K75" s="63">
        <v>0.20999999999999999</v>
      </c>
      <c r="L75" s="64">
        <f>ROUND(J75*1.21,2)</f>
        <v>0</v>
      </c>
      <c r="M75" s="13"/>
      <c r="N75" s="2"/>
      <c r="O75" s="2"/>
      <c r="P75" s="2"/>
      <c r="Q75" s="40">
        <f>IF(ISNUMBER(K75),IF(H75&gt;0,IF(I75&gt;0,J75,0),0),0)</f>
        <v>0</v>
      </c>
      <c r="R75" s="9">
        <f>IF(ISNUMBER(K75)=FALSE,J75,0)</f>
        <v>0</v>
      </c>
    </row>
    <row r="76">
      <c r="A76" s="10"/>
      <c r="B76" s="56" t="s">
        <v>76</v>
      </c>
      <c r="C76" s="1"/>
      <c r="D76" s="1"/>
      <c r="E76" s="57" t="s">
        <v>324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78</v>
      </c>
      <c r="C77" s="1"/>
      <c r="D77" s="1"/>
      <c r="E77" s="57" t="s">
        <v>325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80</v>
      </c>
      <c r="C78" s="1"/>
      <c r="D78" s="1"/>
      <c r="E78" s="57" t="s">
        <v>323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>
      <c r="A79" s="10"/>
      <c r="B79" s="56" t="s">
        <v>82</v>
      </c>
      <c r="C79" s="1"/>
      <c r="D79" s="1"/>
      <c r="E79" s="57" t="s">
        <v>83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 thickBot="1">
      <c r="A80" s="10"/>
      <c r="B80" s="58" t="s">
        <v>84</v>
      </c>
      <c r="C80" s="31"/>
      <c r="D80" s="31"/>
      <c r="E80" s="29"/>
      <c r="F80" s="31"/>
      <c r="G80" s="31"/>
      <c r="H80" s="59"/>
      <c r="I80" s="31"/>
      <c r="J80" s="59"/>
      <c r="K80" s="31"/>
      <c r="L80" s="31"/>
      <c r="M80" s="13"/>
      <c r="N80" s="2"/>
      <c r="O80" s="2"/>
      <c r="P80" s="2"/>
      <c r="Q80" s="2"/>
    </row>
    <row r="81" thickTop="1">
      <c r="A81" s="10"/>
      <c r="B81" s="48">
        <v>9</v>
      </c>
      <c r="C81" s="49" t="s">
        <v>326</v>
      </c>
      <c r="D81" s="49"/>
      <c r="E81" s="49" t="s">
        <v>327</v>
      </c>
      <c r="F81" s="49" t="s">
        <v>7</v>
      </c>
      <c r="G81" s="50" t="s">
        <v>227</v>
      </c>
      <c r="H81" s="60">
        <v>38</v>
      </c>
      <c r="I81" s="61">
        <v>0</v>
      </c>
      <c r="J81" s="62">
        <f>ROUND(H81*I81,2)</f>
        <v>0</v>
      </c>
      <c r="K81" s="63">
        <v>0.20999999999999999</v>
      </c>
      <c r="L81" s="64">
        <f>ROUND(J81*1.21,2)</f>
        <v>0</v>
      </c>
      <c r="M81" s="13"/>
      <c r="N81" s="2"/>
      <c r="O81" s="2"/>
      <c r="P81" s="2"/>
      <c r="Q81" s="40">
        <f>IF(ISNUMBER(K81),IF(H81&gt;0,IF(I81&gt;0,J81,0),0),0)</f>
        <v>0</v>
      </c>
      <c r="R81" s="9">
        <f>IF(ISNUMBER(K81)=FALSE,J81,0)</f>
        <v>0</v>
      </c>
    </row>
    <row r="82">
      <c r="A82" s="10"/>
      <c r="B82" s="56" t="s">
        <v>76</v>
      </c>
      <c r="C82" s="1"/>
      <c r="D82" s="1"/>
      <c r="E82" s="57" t="s">
        <v>328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78</v>
      </c>
      <c r="C83" s="1"/>
      <c r="D83" s="1"/>
      <c r="E83" s="57" t="s">
        <v>329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80</v>
      </c>
      <c r="C84" s="1"/>
      <c r="D84" s="1"/>
      <c r="E84" s="57" t="s">
        <v>229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>
      <c r="A85" s="10"/>
      <c r="B85" s="56" t="s">
        <v>82</v>
      </c>
      <c r="C85" s="1"/>
      <c r="D85" s="1"/>
      <c r="E85" s="57" t="s">
        <v>83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 thickBot="1">
      <c r="A86" s="10"/>
      <c r="B86" s="58" t="s">
        <v>84</v>
      </c>
      <c r="C86" s="31"/>
      <c r="D86" s="31"/>
      <c r="E86" s="29"/>
      <c r="F86" s="31"/>
      <c r="G86" s="31"/>
      <c r="H86" s="59"/>
      <c r="I86" s="31"/>
      <c r="J86" s="59"/>
      <c r="K86" s="31"/>
      <c r="L86" s="31"/>
      <c r="M86" s="13"/>
      <c r="N86" s="2"/>
      <c r="O86" s="2"/>
      <c r="P86" s="2"/>
      <c r="Q86" s="2"/>
    </row>
    <row r="87" thickTop="1" thickBot="1" ht="25" customHeight="1">
      <c r="A87" s="10"/>
      <c r="B87" s="1"/>
      <c r="C87" s="65">
        <v>1</v>
      </c>
      <c r="D87" s="1"/>
      <c r="E87" s="65" t="s">
        <v>118</v>
      </c>
      <c r="F87" s="1"/>
      <c r="G87" s="66" t="s">
        <v>110</v>
      </c>
      <c r="H87" s="67">
        <f>J45+J51+J57+J63+J69+J75+J81</f>
        <v>0</v>
      </c>
      <c r="I87" s="66" t="s">
        <v>111</v>
      </c>
      <c r="J87" s="68">
        <f>(L87-H87)</f>
        <v>0</v>
      </c>
      <c r="K87" s="66" t="s">
        <v>112</v>
      </c>
      <c r="L87" s="69">
        <f>ROUND((J45+J51+J57+J63+J69+J75+J81)*1.21,2)</f>
        <v>0</v>
      </c>
      <c r="M87" s="13"/>
      <c r="N87" s="2"/>
      <c r="O87" s="2"/>
      <c r="P87" s="2"/>
      <c r="Q87" s="40">
        <f>0+Q45+Q51+Q57+Q63+Q69+Q75+Q81</f>
        <v>0</v>
      </c>
      <c r="R87" s="9">
        <f>0+R45+R51+R57+R63+R69+R75+R81</f>
        <v>0</v>
      </c>
      <c r="S87" s="70">
        <f>Q87*(1+J87)+R87</f>
        <v>0</v>
      </c>
    </row>
    <row r="88" thickTop="1" thickBot="1" ht="25" customHeight="1">
      <c r="A88" s="10"/>
      <c r="B88" s="71"/>
      <c r="C88" s="71"/>
      <c r="D88" s="71"/>
      <c r="E88" s="71"/>
      <c r="F88" s="71"/>
      <c r="G88" s="72" t="s">
        <v>113</v>
      </c>
      <c r="H88" s="73">
        <f>0+J45+J51+J57+J63+J69+J75+J81</f>
        <v>0</v>
      </c>
      <c r="I88" s="72" t="s">
        <v>114</v>
      </c>
      <c r="J88" s="74">
        <f>0+J87</f>
        <v>0</v>
      </c>
      <c r="K88" s="72" t="s">
        <v>115</v>
      </c>
      <c r="L88" s="75">
        <f>0+L87</f>
        <v>0</v>
      </c>
      <c r="M88" s="13"/>
      <c r="N88" s="2"/>
      <c r="O88" s="2"/>
      <c r="P88" s="2"/>
      <c r="Q88" s="2"/>
    </row>
    <row r="89" ht="40" customHeight="1">
      <c r="A89" s="10"/>
      <c r="B89" s="79" t="s">
        <v>232</v>
      </c>
      <c r="C89" s="1"/>
      <c r="D89" s="1"/>
      <c r="E89" s="1"/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48">
        <v>10</v>
      </c>
      <c r="C90" s="49" t="s">
        <v>330</v>
      </c>
      <c r="D90" s="49"/>
      <c r="E90" s="49" t="s">
        <v>331</v>
      </c>
      <c r="F90" s="49" t="s">
        <v>7</v>
      </c>
      <c r="G90" s="50" t="s">
        <v>163</v>
      </c>
      <c r="H90" s="51">
        <v>36</v>
      </c>
      <c r="I90" s="52">
        <v>0</v>
      </c>
      <c r="J90" s="53">
        <f>ROUND(H90*I90,2)</f>
        <v>0</v>
      </c>
      <c r="K90" s="54">
        <v>0.20999999999999999</v>
      </c>
      <c r="L90" s="55">
        <f>ROUND(J90*1.21,2)</f>
        <v>0</v>
      </c>
      <c r="M90" s="13"/>
      <c r="N90" s="2"/>
      <c r="O90" s="2"/>
      <c r="P90" s="2"/>
      <c r="Q90" s="40">
        <f>IF(ISNUMBER(K90),IF(H90&gt;0,IF(I90&gt;0,J90,0),0),0)</f>
        <v>0</v>
      </c>
      <c r="R90" s="9">
        <f>IF(ISNUMBER(K90)=FALSE,J90,0)</f>
        <v>0</v>
      </c>
    </row>
    <row r="91">
      <c r="A91" s="10"/>
      <c r="B91" s="56" t="s">
        <v>76</v>
      </c>
      <c r="C91" s="1"/>
      <c r="D91" s="1"/>
      <c r="E91" s="57" t="s">
        <v>332</v>
      </c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>
      <c r="A92" s="10"/>
      <c r="B92" s="56" t="s">
        <v>78</v>
      </c>
      <c r="C92" s="1"/>
      <c r="D92" s="1"/>
      <c r="E92" s="57" t="s">
        <v>333</v>
      </c>
      <c r="F92" s="1"/>
      <c r="G92" s="1"/>
      <c r="H92" s="47"/>
      <c r="I92" s="1"/>
      <c r="J92" s="47"/>
      <c r="K92" s="1"/>
      <c r="L92" s="1"/>
      <c r="M92" s="13"/>
      <c r="N92" s="2"/>
      <c r="O92" s="2"/>
      <c r="P92" s="2"/>
      <c r="Q92" s="2"/>
    </row>
    <row r="93">
      <c r="A93" s="10"/>
      <c r="B93" s="56" t="s">
        <v>80</v>
      </c>
      <c r="C93" s="1"/>
      <c r="D93" s="1"/>
      <c r="E93" s="57" t="s">
        <v>334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82</v>
      </c>
      <c r="C94" s="1"/>
      <c r="D94" s="1"/>
      <c r="E94" s="57" t="s">
        <v>83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 thickBot="1">
      <c r="A95" s="10"/>
      <c r="B95" s="58" t="s">
        <v>84</v>
      </c>
      <c r="C95" s="31"/>
      <c r="D95" s="31"/>
      <c r="E95" s="29"/>
      <c r="F95" s="31"/>
      <c r="G95" s="31"/>
      <c r="H95" s="59"/>
      <c r="I95" s="31"/>
      <c r="J95" s="59"/>
      <c r="K95" s="31"/>
      <c r="L95" s="31"/>
      <c r="M95" s="13"/>
      <c r="N95" s="2"/>
      <c r="O95" s="2"/>
      <c r="P95" s="2"/>
      <c r="Q95" s="2"/>
    </row>
    <row r="96" thickTop="1">
      <c r="A96" s="10"/>
      <c r="B96" s="48">
        <v>11</v>
      </c>
      <c r="C96" s="49" t="s">
        <v>233</v>
      </c>
      <c r="D96" s="49"/>
      <c r="E96" s="49" t="s">
        <v>234</v>
      </c>
      <c r="F96" s="49" t="s">
        <v>7</v>
      </c>
      <c r="G96" s="50" t="s">
        <v>227</v>
      </c>
      <c r="H96" s="60">
        <v>43.200000000000003</v>
      </c>
      <c r="I96" s="61">
        <v>0</v>
      </c>
      <c r="J96" s="62">
        <f>ROUND(H96*I96,2)</f>
        <v>0</v>
      </c>
      <c r="K96" s="63">
        <v>0.20999999999999999</v>
      </c>
      <c r="L96" s="64">
        <f>ROUND(J96*1.21,2)</f>
        <v>0</v>
      </c>
      <c r="M96" s="13"/>
      <c r="N96" s="2"/>
      <c r="O96" s="2"/>
      <c r="P96" s="2"/>
      <c r="Q96" s="40">
        <f>IF(ISNUMBER(K96),IF(H96&gt;0,IF(I96&gt;0,J96,0),0),0)</f>
        <v>0</v>
      </c>
      <c r="R96" s="9">
        <f>IF(ISNUMBER(K96)=FALSE,J96,0)</f>
        <v>0</v>
      </c>
    </row>
    <row r="97">
      <c r="A97" s="10"/>
      <c r="B97" s="56" t="s">
        <v>76</v>
      </c>
      <c r="C97" s="1"/>
      <c r="D97" s="1"/>
      <c r="E97" s="57" t="s">
        <v>335</v>
      </c>
      <c r="F97" s="1"/>
      <c r="G97" s="1"/>
      <c r="H97" s="47"/>
      <c r="I97" s="1"/>
      <c r="J97" s="47"/>
      <c r="K97" s="1"/>
      <c r="L97" s="1"/>
      <c r="M97" s="13"/>
      <c r="N97" s="2"/>
      <c r="O97" s="2"/>
      <c r="P97" s="2"/>
      <c r="Q97" s="2"/>
    </row>
    <row r="98">
      <c r="A98" s="10"/>
      <c r="B98" s="56" t="s">
        <v>78</v>
      </c>
      <c r="C98" s="1"/>
      <c r="D98" s="1"/>
      <c r="E98" s="57" t="s">
        <v>336</v>
      </c>
      <c r="F98" s="1"/>
      <c r="G98" s="1"/>
      <c r="H98" s="47"/>
      <c r="I98" s="1"/>
      <c r="J98" s="47"/>
      <c r="K98" s="1"/>
      <c r="L98" s="1"/>
      <c r="M98" s="13"/>
      <c r="N98" s="2"/>
      <c r="O98" s="2"/>
      <c r="P98" s="2"/>
      <c r="Q98" s="2"/>
    </row>
    <row r="99">
      <c r="A99" s="10"/>
      <c r="B99" s="56" t="s">
        <v>80</v>
      </c>
      <c r="C99" s="1"/>
      <c r="D99" s="1"/>
      <c r="E99" s="57" t="s">
        <v>237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82</v>
      </c>
      <c r="C100" s="1"/>
      <c r="D100" s="1"/>
      <c r="E100" s="57" t="s">
        <v>83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 thickBot="1">
      <c r="A101" s="10"/>
      <c r="B101" s="58" t="s">
        <v>84</v>
      </c>
      <c r="C101" s="31"/>
      <c r="D101" s="31"/>
      <c r="E101" s="29"/>
      <c r="F101" s="31"/>
      <c r="G101" s="31"/>
      <c r="H101" s="59"/>
      <c r="I101" s="31"/>
      <c r="J101" s="59"/>
      <c r="K101" s="31"/>
      <c r="L101" s="31"/>
      <c r="M101" s="13"/>
      <c r="N101" s="2"/>
      <c r="O101" s="2"/>
      <c r="P101" s="2"/>
      <c r="Q101" s="2"/>
    </row>
    <row r="102" thickTop="1" thickBot="1" ht="25" customHeight="1">
      <c r="A102" s="10"/>
      <c r="B102" s="1"/>
      <c r="C102" s="65">
        <v>2</v>
      </c>
      <c r="D102" s="1"/>
      <c r="E102" s="65" t="s">
        <v>222</v>
      </c>
      <c r="F102" s="1"/>
      <c r="G102" s="66" t="s">
        <v>110</v>
      </c>
      <c r="H102" s="67">
        <f>J90+J96</f>
        <v>0</v>
      </c>
      <c r="I102" s="66" t="s">
        <v>111</v>
      </c>
      <c r="J102" s="68">
        <f>(L102-H102)</f>
        <v>0</v>
      </c>
      <c r="K102" s="66" t="s">
        <v>112</v>
      </c>
      <c r="L102" s="69">
        <f>ROUND((J90+J96)*1.21,2)</f>
        <v>0</v>
      </c>
      <c r="M102" s="13"/>
      <c r="N102" s="2"/>
      <c r="O102" s="2"/>
      <c r="P102" s="2"/>
      <c r="Q102" s="40">
        <f>0+Q90+Q96</f>
        <v>0</v>
      </c>
      <c r="R102" s="9">
        <f>0+R90+R96</f>
        <v>0</v>
      </c>
      <c r="S102" s="70">
        <f>Q102*(1+J102)+R102</f>
        <v>0</v>
      </c>
    </row>
    <row r="103" thickTop="1" thickBot="1" ht="25" customHeight="1">
      <c r="A103" s="10"/>
      <c r="B103" s="71"/>
      <c r="C103" s="71"/>
      <c r="D103" s="71"/>
      <c r="E103" s="71"/>
      <c r="F103" s="71"/>
      <c r="G103" s="72" t="s">
        <v>113</v>
      </c>
      <c r="H103" s="73">
        <f>0+J90+J96</f>
        <v>0</v>
      </c>
      <c r="I103" s="72" t="s">
        <v>114</v>
      </c>
      <c r="J103" s="74">
        <f>0+J102</f>
        <v>0</v>
      </c>
      <c r="K103" s="72" t="s">
        <v>115</v>
      </c>
      <c r="L103" s="75">
        <f>0+L102</f>
        <v>0</v>
      </c>
      <c r="M103" s="13"/>
      <c r="N103" s="2"/>
      <c r="O103" s="2"/>
      <c r="P103" s="2"/>
      <c r="Q103" s="2"/>
    </row>
    <row r="104" ht="40" customHeight="1">
      <c r="A104" s="10"/>
      <c r="B104" s="79" t="s">
        <v>238</v>
      </c>
      <c r="C104" s="1"/>
      <c r="D104" s="1"/>
      <c r="E104" s="1"/>
      <c r="F104" s="1"/>
      <c r="G104" s="1"/>
      <c r="H104" s="47"/>
      <c r="I104" s="1"/>
      <c r="J104" s="47"/>
      <c r="K104" s="1"/>
      <c r="L104" s="1"/>
      <c r="M104" s="13"/>
      <c r="N104" s="2"/>
      <c r="O104" s="2"/>
      <c r="P104" s="2"/>
      <c r="Q104" s="2"/>
    </row>
    <row r="105">
      <c r="A105" s="10"/>
      <c r="B105" s="48">
        <v>12</v>
      </c>
      <c r="C105" s="49" t="s">
        <v>337</v>
      </c>
      <c r="D105" s="49"/>
      <c r="E105" s="49" t="s">
        <v>338</v>
      </c>
      <c r="F105" s="49" t="s">
        <v>7</v>
      </c>
      <c r="G105" s="50" t="s">
        <v>144</v>
      </c>
      <c r="H105" s="51">
        <v>0.20000000000000001</v>
      </c>
      <c r="I105" s="52">
        <v>0</v>
      </c>
      <c r="J105" s="53">
        <f>ROUND(H105*I105,2)</f>
        <v>0</v>
      </c>
      <c r="K105" s="54">
        <v>0.20999999999999999</v>
      </c>
      <c r="L105" s="55">
        <f>ROUND(J105*1.21,2)</f>
        <v>0</v>
      </c>
      <c r="M105" s="13"/>
      <c r="N105" s="2"/>
      <c r="O105" s="2"/>
      <c r="P105" s="2"/>
      <c r="Q105" s="40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6" t="s">
        <v>76</v>
      </c>
      <c r="C106" s="1"/>
      <c r="D106" s="1"/>
      <c r="E106" s="57" t="s">
        <v>339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78</v>
      </c>
      <c r="C107" s="1"/>
      <c r="D107" s="1"/>
      <c r="E107" s="57" t="s">
        <v>340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80</v>
      </c>
      <c r="C108" s="1"/>
      <c r="D108" s="1"/>
      <c r="E108" s="57" t="s">
        <v>341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>
      <c r="A109" s="10"/>
      <c r="B109" s="56" t="s">
        <v>82</v>
      </c>
      <c r="C109" s="1"/>
      <c r="D109" s="1"/>
      <c r="E109" s="57" t="s">
        <v>83</v>
      </c>
      <c r="F109" s="1"/>
      <c r="G109" s="1"/>
      <c r="H109" s="47"/>
      <c r="I109" s="1"/>
      <c r="J109" s="47"/>
      <c r="K109" s="1"/>
      <c r="L109" s="1"/>
      <c r="M109" s="13"/>
      <c r="N109" s="2"/>
      <c r="O109" s="2"/>
      <c r="P109" s="2"/>
      <c r="Q109" s="2"/>
    </row>
    <row r="110" thickBot="1">
      <c r="A110" s="10"/>
      <c r="B110" s="58" t="s">
        <v>84</v>
      </c>
      <c r="C110" s="31"/>
      <c r="D110" s="31"/>
      <c r="E110" s="29"/>
      <c r="F110" s="31"/>
      <c r="G110" s="31"/>
      <c r="H110" s="59"/>
      <c r="I110" s="31"/>
      <c r="J110" s="59"/>
      <c r="K110" s="31"/>
      <c r="L110" s="31"/>
      <c r="M110" s="13"/>
      <c r="N110" s="2"/>
      <c r="O110" s="2"/>
      <c r="P110" s="2"/>
      <c r="Q110" s="2"/>
    </row>
    <row r="111" thickTop="1">
      <c r="A111" s="10"/>
      <c r="B111" s="48">
        <v>13</v>
      </c>
      <c r="C111" s="49" t="s">
        <v>244</v>
      </c>
      <c r="D111" s="49"/>
      <c r="E111" s="49" t="s">
        <v>245</v>
      </c>
      <c r="F111" s="49" t="s">
        <v>7</v>
      </c>
      <c r="G111" s="50" t="s">
        <v>144</v>
      </c>
      <c r="H111" s="60">
        <v>3.6000000000000001</v>
      </c>
      <c r="I111" s="61">
        <v>0</v>
      </c>
      <c r="J111" s="62">
        <f>ROUND(H111*I111,2)</f>
        <v>0</v>
      </c>
      <c r="K111" s="63">
        <v>0.20999999999999999</v>
      </c>
      <c r="L111" s="64">
        <f>ROUND(J111*1.21,2)</f>
        <v>0</v>
      </c>
      <c r="M111" s="13"/>
      <c r="N111" s="2"/>
      <c r="O111" s="2"/>
      <c r="P111" s="2"/>
      <c r="Q111" s="40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6" t="s">
        <v>76</v>
      </c>
      <c r="C112" s="1"/>
      <c r="D112" s="1"/>
      <c r="E112" s="57" t="s">
        <v>342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78</v>
      </c>
      <c r="C113" s="1"/>
      <c r="D113" s="1"/>
      <c r="E113" s="57" t="s">
        <v>343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80</v>
      </c>
      <c r="C114" s="1"/>
      <c r="D114" s="1"/>
      <c r="E114" s="57" t="s">
        <v>243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>
      <c r="A115" s="10"/>
      <c r="B115" s="56" t="s">
        <v>82</v>
      </c>
      <c r="C115" s="1"/>
      <c r="D115" s="1"/>
      <c r="E115" s="57" t="s">
        <v>83</v>
      </c>
      <c r="F115" s="1"/>
      <c r="G115" s="1"/>
      <c r="H115" s="47"/>
      <c r="I115" s="1"/>
      <c r="J115" s="47"/>
      <c r="K115" s="1"/>
      <c r="L115" s="1"/>
      <c r="M115" s="13"/>
      <c r="N115" s="2"/>
      <c r="O115" s="2"/>
      <c r="P115" s="2"/>
      <c r="Q115" s="2"/>
    </row>
    <row r="116" thickBot="1">
      <c r="A116" s="10"/>
      <c r="B116" s="58" t="s">
        <v>84</v>
      </c>
      <c r="C116" s="31"/>
      <c r="D116" s="31"/>
      <c r="E116" s="29"/>
      <c r="F116" s="31"/>
      <c r="G116" s="31"/>
      <c r="H116" s="59"/>
      <c r="I116" s="31"/>
      <c r="J116" s="59"/>
      <c r="K116" s="31"/>
      <c r="L116" s="31"/>
      <c r="M116" s="13"/>
      <c r="N116" s="2"/>
      <c r="O116" s="2"/>
      <c r="P116" s="2"/>
      <c r="Q116" s="2"/>
    </row>
    <row r="117" thickTop="1" thickBot="1" ht="25" customHeight="1">
      <c r="A117" s="10"/>
      <c r="B117" s="1"/>
      <c r="C117" s="65">
        <v>4</v>
      </c>
      <c r="D117" s="1"/>
      <c r="E117" s="65" t="s">
        <v>223</v>
      </c>
      <c r="F117" s="1"/>
      <c r="G117" s="66" t="s">
        <v>110</v>
      </c>
      <c r="H117" s="67">
        <f>J105+J111</f>
        <v>0</v>
      </c>
      <c r="I117" s="66" t="s">
        <v>111</v>
      </c>
      <c r="J117" s="68">
        <f>(L117-H117)</f>
        <v>0</v>
      </c>
      <c r="K117" s="66" t="s">
        <v>112</v>
      </c>
      <c r="L117" s="69">
        <f>ROUND((J105+J111)*1.21,2)</f>
        <v>0</v>
      </c>
      <c r="M117" s="13"/>
      <c r="N117" s="2"/>
      <c r="O117" s="2"/>
      <c r="P117" s="2"/>
      <c r="Q117" s="40">
        <f>0+Q105+Q111</f>
        <v>0</v>
      </c>
      <c r="R117" s="9">
        <f>0+R105+R111</f>
        <v>0</v>
      </c>
      <c r="S117" s="70">
        <f>Q117*(1+J117)+R117</f>
        <v>0</v>
      </c>
    </row>
    <row r="118" thickTop="1" thickBot="1" ht="25" customHeight="1">
      <c r="A118" s="10"/>
      <c r="B118" s="71"/>
      <c r="C118" s="71"/>
      <c r="D118" s="71"/>
      <c r="E118" s="71"/>
      <c r="F118" s="71"/>
      <c r="G118" s="72" t="s">
        <v>113</v>
      </c>
      <c r="H118" s="73">
        <f>0+J105+J111</f>
        <v>0</v>
      </c>
      <c r="I118" s="72" t="s">
        <v>114</v>
      </c>
      <c r="J118" s="74">
        <f>0+J117</f>
        <v>0</v>
      </c>
      <c r="K118" s="72" t="s">
        <v>115</v>
      </c>
      <c r="L118" s="75">
        <f>0+L117</f>
        <v>0</v>
      </c>
      <c r="M118" s="13"/>
      <c r="N118" s="2"/>
      <c r="O118" s="2"/>
      <c r="P118" s="2"/>
      <c r="Q118" s="2"/>
    </row>
    <row r="119" ht="40" customHeight="1">
      <c r="A119" s="10"/>
      <c r="B119" s="79" t="s">
        <v>191</v>
      </c>
      <c r="C119" s="1"/>
      <c r="D119" s="1"/>
      <c r="E119" s="1"/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48">
        <v>14</v>
      </c>
      <c r="C120" s="49" t="s">
        <v>344</v>
      </c>
      <c r="D120" s="49" t="s">
        <v>123</v>
      </c>
      <c r="E120" s="49" t="s">
        <v>345</v>
      </c>
      <c r="F120" s="49" t="s">
        <v>7</v>
      </c>
      <c r="G120" s="50" t="s">
        <v>163</v>
      </c>
      <c r="H120" s="51">
        <v>24.600000000000001</v>
      </c>
      <c r="I120" s="52">
        <v>0</v>
      </c>
      <c r="J120" s="53">
        <f>ROUND(H120*I120,2)</f>
        <v>0</v>
      </c>
      <c r="K120" s="54">
        <v>0.20999999999999999</v>
      </c>
      <c r="L120" s="55">
        <f>ROUND(J120*1.21,2)</f>
        <v>0</v>
      </c>
      <c r="M120" s="13"/>
      <c r="N120" s="2"/>
      <c r="O120" s="2"/>
      <c r="P120" s="2"/>
      <c r="Q120" s="40">
        <f>IF(ISNUMBER(K120),IF(H120&gt;0,IF(I120&gt;0,J120,0),0),0)</f>
        <v>0</v>
      </c>
      <c r="R120" s="9">
        <f>IF(ISNUMBER(K120)=FALSE,J120,0)</f>
        <v>0</v>
      </c>
    </row>
    <row r="121">
      <c r="A121" s="10"/>
      <c r="B121" s="56" t="s">
        <v>76</v>
      </c>
      <c r="C121" s="1"/>
      <c r="D121" s="1"/>
      <c r="E121" s="57" t="s">
        <v>346</v>
      </c>
      <c r="F121" s="1"/>
      <c r="G121" s="1"/>
      <c r="H121" s="47"/>
      <c r="I121" s="1"/>
      <c r="J121" s="47"/>
      <c r="K121" s="1"/>
      <c r="L121" s="1"/>
      <c r="M121" s="13"/>
      <c r="N121" s="2"/>
      <c r="O121" s="2"/>
      <c r="P121" s="2"/>
      <c r="Q121" s="2"/>
    </row>
    <row r="122">
      <c r="A122" s="10"/>
      <c r="B122" s="56" t="s">
        <v>78</v>
      </c>
      <c r="C122" s="1"/>
      <c r="D122" s="1"/>
      <c r="E122" s="57" t="s">
        <v>347</v>
      </c>
      <c r="F122" s="1"/>
      <c r="G122" s="1"/>
      <c r="H122" s="47"/>
      <c r="I122" s="1"/>
      <c r="J122" s="47"/>
      <c r="K122" s="1"/>
      <c r="L122" s="1"/>
      <c r="M122" s="13"/>
      <c r="N122" s="2"/>
      <c r="O122" s="2"/>
      <c r="P122" s="2"/>
      <c r="Q122" s="2"/>
    </row>
    <row r="123">
      <c r="A123" s="10"/>
      <c r="B123" s="56" t="s">
        <v>80</v>
      </c>
      <c r="C123" s="1"/>
      <c r="D123" s="1"/>
      <c r="E123" s="57" t="s">
        <v>348</v>
      </c>
      <c r="F123" s="1"/>
      <c r="G123" s="1"/>
      <c r="H123" s="47"/>
      <c r="I123" s="1"/>
      <c r="J123" s="47"/>
      <c r="K123" s="1"/>
      <c r="L123" s="1"/>
      <c r="M123" s="13"/>
      <c r="N123" s="2"/>
      <c r="O123" s="2"/>
      <c r="P123" s="2"/>
      <c r="Q123" s="2"/>
    </row>
    <row r="124">
      <c r="A124" s="10"/>
      <c r="B124" s="56" t="s">
        <v>82</v>
      </c>
      <c r="C124" s="1"/>
      <c r="D124" s="1"/>
      <c r="E124" s="57" t="s">
        <v>83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 thickBot="1">
      <c r="A125" s="10"/>
      <c r="B125" s="58" t="s">
        <v>84</v>
      </c>
      <c r="C125" s="31"/>
      <c r="D125" s="31"/>
      <c r="E125" s="29"/>
      <c r="F125" s="31"/>
      <c r="G125" s="31"/>
      <c r="H125" s="59"/>
      <c r="I125" s="31"/>
      <c r="J125" s="59"/>
      <c r="K125" s="31"/>
      <c r="L125" s="31"/>
      <c r="M125" s="13"/>
      <c r="N125" s="2"/>
      <c r="O125" s="2"/>
      <c r="P125" s="2"/>
      <c r="Q125" s="2"/>
    </row>
    <row r="126" thickTop="1">
      <c r="A126" s="10"/>
      <c r="B126" s="48">
        <v>15</v>
      </c>
      <c r="C126" s="49" t="s">
        <v>344</v>
      </c>
      <c r="D126" s="49" t="s">
        <v>129</v>
      </c>
      <c r="E126" s="49" t="s">
        <v>345</v>
      </c>
      <c r="F126" s="49" t="s">
        <v>7</v>
      </c>
      <c r="G126" s="50" t="s">
        <v>163</v>
      </c>
      <c r="H126" s="60">
        <v>10.6</v>
      </c>
      <c r="I126" s="61">
        <v>0</v>
      </c>
      <c r="J126" s="62">
        <f>ROUND(H126*I126,2)</f>
        <v>0</v>
      </c>
      <c r="K126" s="63">
        <v>0.20999999999999999</v>
      </c>
      <c r="L126" s="64">
        <f>ROUND(J126*1.21,2)</f>
        <v>0</v>
      </c>
      <c r="M126" s="13"/>
      <c r="N126" s="2"/>
      <c r="O126" s="2"/>
      <c r="P126" s="2"/>
      <c r="Q126" s="40">
        <f>IF(ISNUMBER(K126),IF(H126&gt;0,IF(I126&gt;0,J126,0),0),0)</f>
        <v>0</v>
      </c>
      <c r="R126" s="9">
        <f>IF(ISNUMBER(K126)=FALSE,J126,0)</f>
        <v>0</v>
      </c>
    </row>
    <row r="127">
      <c r="A127" s="10"/>
      <c r="B127" s="56" t="s">
        <v>76</v>
      </c>
      <c r="C127" s="1"/>
      <c r="D127" s="1"/>
      <c r="E127" s="57" t="s">
        <v>349</v>
      </c>
      <c r="F127" s="1"/>
      <c r="G127" s="1"/>
      <c r="H127" s="47"/>
      <c r="I127" s="1"/>
      <c r="J127" s="47"/>
      <c r="K127" s="1"/>
      <c r="L127" s="1"/>
      <c r="M127" s="13"/>
      <c r="N127" s="2"/>
      <c r="O127" s="2"/>
      <c r="P127" s="2"/>
      <c r="Q127" s="2"/>
    </row>
    <row r="128">
      <c r="A128" s="10"/>
      <c r="B128" s="56" t="s">
        <v>78</v>
      </c>
      <c r="C128" s="1"/>
      <c r="D128" s="1"/>
      <c r="E128" s="57" t="s">
        <v>350</v>
      </c>
      <c r="F128" s="1"/>
      <c r="G128" s="1"/>
      <c r="H128" s="47"/>
      <c r="I128" s="1"/>
      <c r="J128" s="47"/>
      <c r="K128" s="1"/>
      <c r="L128" s="1"/>
      <c r="M128" s="13"/>
      <c r="N128" s="2"/>
      <c r="O128" s="2"/>
      <c r="P128" s="2"/>
      <c r="Q128" s="2"/>
    </row>
    <row r="129">
      <c r="A129" s="10"/>
      <c r="B129" s="56" t="s">
        <v>80</v>
      </c>
      <c r="C129" s="1"/>
      <c r="D129" s="1"/>
      <c r="E129" s="57" t="s">
        <v>348</v>
      </c>
      <c r="F129" s="1"/>
      <c r="G129" s="1"/>
      <c r="H129" s="47"/>
      <c r="I129" s="1"/>
      <c r="J129" s="47"/>
      <c r="K129" s="1"/>
      <c r="L129" s="1"/>
      <c r="M129" s="13"/>
      <c r="N129" s="2"/>
      <c r="O129" s="2"/>
      <c r="P129" s="2"/>
      <c r="Q129" s="2"/>
    </row>
    <row r="130">
      <c r="A130" s="10"/>
      <c r="B130" s="56" t="s">
        <v>82</v>
      </c>
      <c r="C130" s="1"/>
      <c r="D130" s="1"/>
      <c r="E130" s="57" t="s">
        <v>83</v>
      </c>
      <c r="F130" s="1"/>
      <c r="G130" s="1"/>
      <c r="H130" s="47"/>
      <c r="I130" s="1"/>
      <c r="J130" s="47"/>
      <c r="K130" s="1"/>
      <c r="L130" s="1"/>
      <c r="M130" s="13"/>
      <c r="N130" s="2"/>
      <c r="O130" s="2"/>
      <c r="P130" s="2"/>
      <c r="Q130" s="2"/>
    </row>
    <row r="131" thickBot="1">
      <c r="A131" s="10"/>
      <c r="B131" s="58" t="s">
        <v>84</v>
      </c>
      <c r="C131" s="31"/>
      <c r="D131" s="31"/>
      <c r="E131" s="29"/>
      <c r="F131" s="31"/>
      <c r="G131" s="31"/>
      <c r="H131" s="59"/>
      <c r="I131" s="31"/>
      <c r="J131" s="59"/>
      <c r="K131" s="31"/>
      <c r="L131" s="31"/>
      <c r="M131" s="13"/>
      <c r="N131" s="2"/>
      <c r="O131" s="2"/>
      <c r="P131" s="2"/>
      <c r="Q131" s="2"/>
    </row>
    <row r="132" thickTop="1">
      <c r="A132" s="10"/>
      <c r="B132" s="48">
        <v>16</v>
      </c>
      <c r="C132" s="49" t="s">
        <v>351</v>
      </c>
      <c r="D132" s="49"/>
      <c r="E132" s="49" t="s">
        <v>352</v>
      </c>
      <c r="F132" s="49" t="s">
        <v>7</v>
      </c>
      <c r="G132" s="50" t="s">
        <v>107</v>
      </c>
      <c r="H132" s="60">
        <v>2</v>
      </c>
      <c r="I132" s="61">
        <v>0</v>
      </c>
      <c r="J132" s="62">
        <f>ROUND(H132*I132,2)</f>
        <v>0</v>
      </c>
      <c r="K132" s="63">
        <v>0.20999999999999999</v>
      </c>
      <c r="L132" s="64">
        <f>ROUND(J132*1.21,2)</f>
        <v>0</v>
      </c>
      <c r="M132" s="13"/>
      <c r="N132" s="2"/>
      <c r="O132" s="2"/>
      <c r="P132" s="2"/>
      <c r="Q132" s="40">
        <f>IF(ISNUMBER(K132),IF(H132&gt;0,IF(I132&gt;0,J132,0),0),0)</f>
        <v>0</v>
      </c>
      <c r="R132" s="9">
        <f>IF(ISNUMBER(K132)=FALSE,J132,0)</f>
        <v>0</v>
      </c>
    </row>
    <row r="133">
      <c r="A133" s="10"/>
      <c r="B133" s="56" t="s">
        <v>76</v>
      </c>
      <c r="C133" s="1"/>
      <c r="D133" s="1"/>
      <c r="E133" s="57" t="s">
        <v>353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>
      <c r="A134" s="10"/>
      <c r="B134" s="56" t="s">
        <v>78</v>
      </c>
      <c r="C134" s="1"/>
      <c r="D134" s="1"/>
      <c r="E134" s="57" t="s">
        <v>200</v>
      </c>
      <c r="F134" s="1"/>
      <c r="G134" s="1"/>
      <c r="H134" s="47"/>
      <c r="I134" s="1"/>
      <c r="J134" s="47"/>
      <c r="K134" s="1"/>
      <c r="L134" s="1"/>
      <c r="M134" s="13"/>
      <c r="N134" s="2"/>
      <c r="O134" s="2"/>
      <c r="P134" s="2"/>
      <c r="Q134" s="2"/>
    </row>
    <row r="135">
      <c r="A135" s="10"/>
      <c r="B135" s="56" t="s">
        <v>80</v>
      </c>
      <c r="C135" s="1"/>
      <c r="D135" s="1"/>
      <c r="E135" s="57" t="s">
        <v>354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>
      <c r="A136" s="10"/>
      <c r="B136" s="56" t="s">
        <v>82</v>
      </c>
      <c r="C136" s="1"/>
      <c r="D136" s="1"/>
      <c r="E136" s="57" t="s">
        <v>83</v>
      </c>
      <c r="F136" s="1"/>
      <c r="G136" s="1"/>
      <c r="H136" s="47"/>
      <c r="I136" s="1"/>
      <c r="J136" s="47"/>
      <c r="K136" s="1"/>
      <c r="L136" s="1"/>
      <c r="M136" s="13"/>
      <c r="N136" s="2"/>
      <c r="O136" s="2"/>
      <c r="P136" s="2"/>
      <c r="Q136" s="2"/>
    </row>
    <row r="137" thickBot="1">
      <c r="A137" s="10"/>
      <c r="B137" s="58" t="s">
        <v>84</v>
      </c>
      <c r="C137" s="31"/>
      <c r="D137" s="31"/>
      <c r="E137" s="29"/>
      <c r="F137" s="31"/>
      <c r="G137" s="31"/>
      <c r="H137" s="59"/>
      <c r="I137" s="31"/>
      <c r="J137" s="59"/>
      <c r="K137" s="31"/>
      <c r="L137" s="31"/>
      <c r="M137" s="13"/>
      <c r="N137" s="2"/>
      <c r="O137" s="2"/>
      <c r="P137" s="2"/>
      <c r="Q137" s="2"/>
    </row>
    <row r="138" thickTop="1">
      <c r="A138" s="10"/>
      <c r="B138" s="48">
        <v>17</v>
      </c>
      <c r="C138" s="49" t="s">
        <v>355</v>
      </c>
      <c r="D138" s="49"/>
      <c r="E138" s="49" t="s">
        <v>356</v>
      </c>
      <c r="F138" s="49" t="s">
        <v>7</v>
      </c>
      <c r="G138" s="50" t="s">
        <v>163</v>
      </c>
      <c r="H138" s="60">
        <v>35.200000000000003</v>
      </c>
      <c r="I138" s="61">
        <v>0</v>
      </c>
      <c r="J138" s="62">
        <f>ROUND(H138*I138,2)</f>
        <v>0</v>
      </c>
      <c r="K138" s="63">
        <v>0.20999999999999999</v>
      </c>
      <c r="L138" s="64">
        <f>ROUND(J138*1.21,2)</f>
        <v>0</v>
      </c>
      <c r="M138" s="13"/>
      <c r="N138" s="2"/>
      <c r="O138" s="2"/>
      <c r="P138" s="2"/>
      <c r="Q138" s="40">
        <f>IF(ISNUMBER(K138),IF(H138&gt;0,IF(I138&gt;0,J138,0),0),0)</f>
        <v>0</v>
      </c>
      <c r="R138" s="9">
        <f>IF(ISNUMBER(K138)=FALSE,J138,0)</f>
        <v>0</v>
      </c>
    </row>
    <row r="139">
      <c r="A139" s="10"/>
      <c r="B139" s="56" t="s">
        <v>76</v>
      </c>
      <c r="C139" s="1"/>
      <c r="D139" s="1"/>
      <c r="E139" s="57" t="s">
        <v>357</v>
      </c>
      <c r="F139" s="1"/>
      <c r="G139" s="1"/>
      <c r="H139" s="47"/>
      <c r="I139" s="1"/>
      <c r="J139" s="47"/>
      <c r="K139" s="1"/>
      <c r="L139" s="1"/>
      <c r="M139" s="13"/>
      <c r="N139" s="2"/>
      <c r="O139" s="2"/>
      <c r="P139" s="2"/>
      <c r="Q139" s="2"/>
    </row>
    <row r="140">
      <c r="A140" s="10"/>
      <c r="B140" s="56" t="s">
        <v>78</v>
      </c>
      <c r="C140" s="1"/>
      <c r="D140" s="1"/>
      <c r="E140" s="57" t="s">
        <v>358</v>
      </c>
      <c r="F140" s="1"/>
      <c r="G140" s="1"/>
      <c r="H140" s="47"/>
      <c r="I140" s="1"/>
      <c r="J140" s="47"/>
      <c r="K140" s="1"/>
      <c r="L140" s="1"/>
      <c r="M140" s="13"/>
      <c r="N140" s="2"/>
      <c r="O140" s="2"/>
      <c r="P140" s="2"/>
      <c r="Q140" s="2"/>
    </row>
    <row r="141">
      <c r="A141" s="10"/>
      <c r="B141" s="56" t="s">
        <v>80</v>
      </c>
      <c r="C141" s="1"/>
      <c r="D141" s="1"/>
      <c r="E141" s="57" t="s">
        <v>359</v>
      </c>
      <c r="F141" s="1"/>
      <c r="G141" s="1"/>
      <c r="H141" s="47"/>
      <c r="I141" s="1"/>
      <c r="J141" s="47"/>
      <c r="K141" s="1"/>
      <c r="L141" s="1"/>
      <c r="M141" s="13"/>
      <c r="N141" s="2"/>
      <c r="O141" s="2"/>
      <c r="P141" s="2"/>
      <c r="Q141" s="2"/>
    </row>
    <row r="142">
      <c r="A142" s="10"/>
      <c r="B142" s="56" t="s">
        <v>82</v>
      </c>
      <c r="C142" s="1"/>
      <c r="D142" s="1"/>
      <c r="E142" s="57" t="s">
        <v>83</v>
      </c>
      <c r="F142" s="1"/>
      <c r="G142" s="1"/>
      <c r="H142" s="47"/>
      <c r="I142" s="1"/>
      <c r="J142" s="47"/>
      <c r="K142" s="1"/>
      <c r="L142" s="1"/>
      <c r="M142" s="13"/>
      <c r="N142" s="2"/>
      <c r="O142" s="2"/>
      <c r="P142" s="2"/>
      <c r="Q142" s="2"/>
    </row>
    <row r="143" thickBot="1">
      <c r="A143" s="10"/>
      <c r="B143" s="58" t="s">
        <v>84</v>
      </c>
      <c r="C143" s="31"/>
      <c r="D143" s="31"/>
      <c r="E143" s="29"/>
      <c r="F143" s="31"/>
      <c r="G143" s="31"/>
      <c r="H143" s="59"/>
      <c r="I143" s="31"/>
      <c r="J143" s="59"/>
      <c r="K143" s="31"/>
      <c r="L143" s="31"/>
      <c r="M143" s="13"/>
      <c r="N143" s="2"/>
      <c r="O143" s="2"/>
      <c r="P143" s="2"/>
      <c r="Q143" s="2"/>
    </row>
    <row r="144" thickTop="1">
      <c r="A144" s="10"/>
      <c r="B144" s="48">
        <v>18</v>
      </c>
      <c r="C144" s="49" t="s">
        <v>360</v>
      </c>
      <c r="D144" s="49"/>
      <c r="E144" s="49" t="s">
        <v>361</v>
      </c>
      <c r="F144" s="49" t="s">
        <v>7</v>
      </c>
      <c r="G144" s="50" t="s">
        <v>163</v>
      </c>
      <c r="H144" s="60">
        <v>35.200000000000003</v>
      </c>
      <c r="I144" s="61">
        <v>0</v>
      </c>
      <c r="J144" s="62">
        <f>ROUND(H144*I144,2)</f>
        <v>0</v>
      </c>
      <c r="K144" s="63">
        <v>0.20999999999999999</v>
      </c>
      <c r="L144" s="64">
        <f>ROUND(J144*1.21,2)</f>
        <v>0</v>
      </c>
      <c r="M144" s="13"/>
      <c r="N144" s="2"/>
      <c r="O144" s="2"/>
      <c r="P144" s="2"/>
      <c r="Q144" s="40">
        <f>IF(ISNUMBER(K144),IF(H144&gt;0,IF(I144&gt;0,J144,0),0),0)</f>
        <v>0</v>
      </c>
      <c r="R144" s="9">
        <f>IF(ISNUMBER(K144)=FALSE,J144,0)</f>
        <v>0</v>
      </c>
    </row>
    <row r="145">
      <c r="A145" s="10"/>
      <c r="B145" s="56" t="s">
        <v>76</v>
      </c>
      <c r="C145" s="1"/>
      <c r="D145" s="1"/>
      <c r="E145" s="57" t="s">
        <v>7</v>
      </c>
      <c r="F145" s="1"/>
      <c r="G145" s="1"/>
      <c r="H145" s="47"/>
      <c r="I145" s="1"/>
      <c r="J145" s="47"/>
      <c r="K145" s="1"/>
      <c r="L145" s="1"/>
      <c r="M145" s="13"/>
      <c r="N145" s="2"/>
      <c r="O145" s="2"/>
      <c r="P145" s="2"/>
      <c r="Q145" s="2"/>
    </row>
    <row r="146">
      <c r="A146" s="10"/>
      <c r="B146" s="56" t="s">
        <v>78</v>
      </c>
      <c r="C146" s="1"/>
      <c r="D146" s="1"/>
      <c r="E146" s="57" t="s">
        <v>358</v>
      </c>
      <c r="F146" s="1"/>
      <c r="G146" s="1"/>
      <c r="H146" s="47"/>
      <c r="I146" s="1"/>
      <c r="J146" s="47"/>
      <c r="K146" s="1"/>
      <c r="L146" s="1"/>
      <c r="M146" s="13"/>
      <c r="N146" s="2"/>
      <c r="O146" s="2"/>
      <c r="P146" s="2"/>
      <c r="Q146" s="2"/>
    </row>
    <row r="147">
      <c r="A147" s="10"/>
      <c r="B147" s="56" t="s">
        <v>80</v>
      </c>
      <c r="C147" s="1"/>
      <c r="D147" s="1"/>
      <c r="E147" s="57" t="s">
        <v>362</v>
      </c>
      <c r="F147" s="1"/>
      <c r="G147" s="1"/>
      <c r="H147" s="47"/>
      <c r="I147" s="1"/>
      <c r="J147" s="47"/>
      <c r="K147" s="1"/>
      <c r="L147" s="1"/>
      <c r="M147" s="13"/>
      <c r="N147" s="2"/>
      <c r="O147" s="2"/>
      <c r="P147" s="2"/>
      <c r="Q147" s="2"/>
    </row>
    <row r="148">
      <c r="A148" s="10"/>
      <c r="B148" s="56" t="s">
        <v>82</v>
      </c>
      <c r="C148" s="1"/>
      <c r="D148" s="1"/>
      <c r="E148" s="57" t="s">
        <v>83</v>
      </c>
      <c r="F148" s="1"/>
      <c r="G148" s="1"/>
      <c r="H148" s="47"/>
      <c r="I148" s="1"/>
      <c r="J148" s="47"/>
      <c r="K148" s="1"/>
      <c r="L148" s="1"/>
      <c r="M148" s="13"/>
      <c r="N148" s="2"/>
      <c r="O148" s="2"/>
      <c r="P148" s="2"/>
      <c r="Q148" s="2"/>
    </row>
    <row r="149" thickBot="1">
      <c r="A149" s="10"/>
      <c r="B149" s="58" t="s">
        <v>84</v>
      </c>
      <c r="C149" s="31"/>
      <c r="D149" s="31"/>
      <c r="E149" s="29"/>
      <c r="F149" s="31"/>
      <c r="G149" s="31"/>
      <c r="H149" s="59"/>
      <c r="I149" s="31"/>
      <c r="J149" s="59"/>
      <c r="K149" s="31"/>
      <c r="L149" s="31"/>
      <c r="M149" s="13"/>
      <c r="N149" s="2"/>
      <c r="O149" s="2"/>
      <c r="P149" s="2"/>
      <c r="Q149" s="2"/>
    </row>
    <row r="150" thickTop="1">
      <c r="A150" s="10"/>
      <c r="B150" s="48">
        <v>19</v>
      </c>
      <c r="C150" s="49" t="s">
        <v>363</v>
      </c>
      <c r="D150" s="49"/>
      <c r="E150" s="49" t="s">
        <v>364</v>
      </c>
      <c r="F150" s="49" t="s">
        <v>7</v>
      </c>
      <c r="G150" s="50" t="s">
        <v>163</v>
      </c>
      <c r="H150" s="60">
        <v>35.200000000000003</v>
      </c>
      <c r="I150" s="61">
        <v>0</v>
      </c>
      <c r="J150" s="62">
        <f>ROUND(H150*I150,2)</f>
        <v>0</v>
      </c>
      <c r="K150" s="63">
        <v>0.20999999999999999</v>
      </c>
      <c r="L150" s="64">
        <f>ROUND(J150*1.21,2)</f>
        <v>0</v>
      </c>
      <c r="M150" s="13"/>
      <c r="N150" s="2"/>
      <c r="O150" s="2"/>
      <c r="P150" s="2"/>
      <c r="Q150" s="40">
        <f>IF(ISNUMBER(K150),IF(H150&gt;0,IF(I150&gt;0,J150,0),0),0)</f>
        <v>0</v>
      </c>
      <c r="R150" s="9">
        <f>IF(ISNUMBER(K150)=FALSE,J150,0)</f>
        <v>0</v>
      </c>
    </row>
    <row r="151">
      <c r="A151" s="10"/>
      <c r="B151" s="56" t="s">
        <v>76</v>
      </c>
      <c r="C151" s="1"/>
      <c r="D151" s="1"/>
      <c r="E151" s="57" t="s">
        <v>7</v>
      </c>
      <c r="F151" s="1"/>
      <c r="G151" s="1"/>
      <c r="H151" s="47"/>
      <c r="I151" s="1"/>
      <c r="J151" s="47"/>
      <c r="K151" s="1"/>
      <c r="L151" s="1"/>
      <c r="M151" s="13"/>
      <c r="N151" s="2"/>
      <c r="O151" s="2"/>
      <c r="P151" s="2"/>
      <c r="Q151" s="2"/>
    </row>
    <row r="152">
      <c r="A152" s="10"/>
      <c r="B152" s="56" t="s">
        <v>78</v>
      </c>
      <c r="C152" s="1"/>
      <c r="D152" s="1"/>
      <c r="E152" s="57" t="s">
        <v>358</v>
      </c>
      <c r="F152" s="1"/>
      <c r="G152" s="1"/>
      <c r="H152" s="47"/>
      <c r="I152" s="1"/>
      <c r="J152" s="47"/>
      <c r="K152" s="1"/>
      <c r="L152" s="1"/>
      <c r="M152" s="13"/>
      <c r="N152" s="2"/>
      <c r="O152" s="2"/>
      <c r="P152" s="2"/>
      <c r="Q152" s="2"/>
    </row>
    <row r="153">
      <c r="A153" s="10"/>
      <c r="B153" s="56" t="s">
        <v>80</v>
      </c>
      <c r="C153" s="1"/>
      <c r="D153" s="1"/>
      <c r="E153" s="57" t="s">
        <v>365</v>
      </c>
      <c r="F153" s="1"/>
      <c r="G153" s="1"/>
      <c r="H153" s="47"/>
      <c r="I153" s="1"/>
      <c r="J153" s="47"/>
      <c r="K153" s="1"/>
      <c r="L153" s="1"/>
      <c r="M153" s="13"/>
      <c r="N153" s="2"/>
      <c r="O153" s="2"/>
      <c r="P153" s="2"/>
      <c r="Q153" s="2"/>
    </row>
    <row r="154">
      <c r="A154" s="10"/>
      <c r="B154" s="56" t="s">
        <v>82</v>
      </c>
      <c r="C154" s="1"/>
      <c r="D154" s="1"/>
      <c r="E154" s="57" t="s">
        <v>83</v>
      </c>
      <c r="F154" s="1"/>
      <c r="G154" s="1"/>
      <c r="H154" s="47"/>
      <c r="I154" s="1"/>
      <c r="J154" s="47"/>
      <c r="K154" s="1"/>
      <c r="L154" s="1"/>
      <c r="M154" s="13"/>
      <c r="N154" s="2"/>
      <c r="O154" s="2"/>
      <c r="P154" s="2"/>
      <c r="Q154" s="2"/>
    </row>
    <row r="155" thickBot="1">
      <c r="A155" s="10"/>
      <c r="B155" s="58" t="s">
        <v>84</v>
      </c>
      <c r="C155" s="31"/>
      <c r="D155" s="31"/>
      <c r="E155" s="29"/>
      <c r="F155" s="31"/>
      <c r="G155" s="31"/>
      <c r="H155" s="59"/>
      <c r="I155" s="31"/>
      <c r="J155" s="59"/>
      <c r="K155" s="31"/>
      <c r="L155" s="31"/>
      <c r="M155" s="13"/>
      <c r="N155" s="2"/>
      <c r="O155" s="2"/>
      <c r="P155" s="2"/>
      <c r="Q155" s="2"/>
    </row>
    <row r="156" thickTop="1" thickBot="1" ht="25" customHeight="1">
      <c r="A156" s="10"/>
      <c r="B156" s="1"/>
      <c r="C156" s="65">
        <v>8</v>
      </c>
      <c r="D156" s="1"/>
      <c r="E156" s="65" t="s">
        <v>119</v>
      </c>
      <c r="F156" s="1"/>
      <c r="G156" s="66" t="s">
        <v>110</v>
      </c>
      <c r="H156" s="67">
        <f>J120+J126+J132+J138+J144+J150</f>
        <v>0</v>
      </c>
      <c r="I156" s="66" t="s">
        <v>111</v>
      </c>
      <c r="J156" s="68">
        <f>(L156-H156)</f>
        <v>0</v>
      </c>
      <c r="K156" s="66" t="s">
        <v>112</v>
      </c>
      <c r="L156" s="69">
        <f>ROUND((J120+J126+J132+J138+J144+J150)*1.21,2)</f>
        <v>0</v>
      </c>
      <c r="M156" s="13"/>
      <c r="N156" s="2"/>
      <c r="O156" s="2"/>
      <c r="P156" s="2"/>
      <c r="Q156" s="40">
        <f>0+Q120+Q126+Q132+Q138+Q144+Q150</f>
        <v>0</v>
      </c>
      <c r="R156" s="9">
        <f>0+R120+R126+R132+R138+R144+R150</f>
        <v>0</v>
      </c>
      <c r="S156" s="70">
        <f>Q156*(1+J156)+R156</f>
        <v>0</v>
      </c>
    </row>
    <row r="157" thickTop="1" thickBot="1" ht="25" customHeight="1">
      <c r="A157" s="10"/>
      <c r="B157" s="71"/>
      <c r="C157" s="71"/>
      <c r="D157" s="71"/>
      <c r="E157" s="71"/>
      <c r="F157" s="71"/>
      <c r="G157" s="72" t="s">
        <v>113</v>
      </c>
      <c r="H157" s="73">
        <f>0+J120+J126+J132+J138+J144+J150</f>
        <v>0</v>
      </c>
      <c r="I157" s="72" t="s">
        <v>114</v>
      </c>
      <c r="J157" s="74">
        <f>0+J156</f>
        <v>0</v>
      </c>
      <c r="K157" s="72" t="s">
        <v>115</v>
      </c>
      <c r="L157" s="75">
        <f>0+L156</f>
        <v>0</v>
      </c>
      <c r="M157" s="13"/>
      <c r="N157" s="2"/>
      <c r="O157" s="2"/>
      <c r="P157" s="2"/>
      <c r="Q157" s="2"/>
    </row>
    <row r="158">
      <c r="A158" s="14"/>
      <c r="B158" s="4"/>
      <c r="C158" s="4"/>
      <c r="D158" s="4"/>
      <c r="E158" s="4"/>
      <c r="F158" s="4"/>
      <c r="G158" s="4"/>
      <c r="H158" s="76"/>
      <c r="I158" s="4"/>
      <c r="J158" s="76"/>
      <c r="K158" s="4"/>
      <c r="L158" s="4"/>
      <c r="M158" s="15"/>
      <c r="N158" s="2"/>
      <c r="O158" s="2"/>
      <c r="P158" s="2"/>
      <c r="Q158" s="2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"/>
      <c r="O159" s="2"/>
      <c r="P159" s="2"/>
      <c r="Q159" s="2"/>
    </row>
  </sheetData>
  <mergeCells count="118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5:D35"/>
    <mergeCell ref="B21:D21"/>
    <mergeCell ref="B22:D22"/>
    <mergeCell ref="B23:D23"/>
    <mergeCell ref="B24:D24"/>
    <mergeCell ref="B64:D64"/>
    <mergeCell ref="B65:D65"/>
    <mergeCell ref="B66:D66"/>
    <mergeCell ref="B67:D67"/>
    <mergeCell ref="B68:D68"/>
    <mergeCell ref="B70:D70"/>
    <mergeCell ref="B71:D71"/>
    <mergeCell ref="B72:D72"/>
    <mergeCell ref="B73:D73"/>
    <mergeCell ref="B74:D74"/>
    <mergeCell ref="B76:D76"/>
    <mergeCell ref="B77:D77"/>
    <mergeCell ref="B78:D78"/>
    <mergeCell ref="B79:D79"/>
    <mergeCell ref="B80:D80"/>
    <mergeCell ref="B82:D82"/>
    <mergeCell ref="B83:D83"/>
    <mergeCell ref="B84:D84"/>
    <mergeCell ref="B85:D85"/>
    <mergeCell ref="B86:D86"/>
    <mergeCell ref="B37:D37"/>
    <mergeCell ref="B38:D38"/>
    <mergeCell ref="B39:D39"/>
    <mergeCell ref="B40:D40"/>
    <mergeCell ref="B41:D41"/>
    <mergeCell ref="B44:L44"/>
    <mergeCell ref="B46:D46"/>
    <mergeCell ref="B47:D47"/>
    <mergeCell ref="B48:D48"/>
    <mergeCell ref="B49:D49"/>
    <mergeCell ref="B50:D50"/>
    <mergeCell ref="B52:D52"/>
    <mergeCell ref="B53:D53"/>
    <mergeCell ref="B54:D54"/>
    <mergeCell ref="B55:D55"/>
    <mergeCell ref="B56:D56"/>
    <mergeCell ref="B58:D58"/>
    <mergeCell ref="B59:D59"/>
    <mergeCell ref="B60:D60"/>
    <mergeCell ref="B61:D61"/>
    <mergeCell ref="B62:D62"/>
    <mergeCell ref="B121:D121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5:D155"/>
    <mergeCell ref="B89:L89"/>
    <mergeCell ref="B91:D91"/>
    <mergeCell ref="B92:D92"/>
    <mergeCell ref="B93:D93"/>
    <mergeCell ref="B94:D94"/>
    <mergeCell ref="B95:D95"/>
    <mergeCell ref="B97:D97"/>
    <mergeCell ref="B98:D98"/>
    <mergeCell ref="B99:D99"/>
    <mergeCell ref="B100:D100"/>
    <mergeCell ref="B101:D101"/>
    <mergeCell ref="B104:L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9:L11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II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0+(H52+H115+H124)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0+H53+H116+H125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366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ROUND(0+((H52+H115+H124)*1.21),2)</f>
        <v>0</v>
      </c>
      <c r="K11" s="1"/>
      <c r="L11" s="1"/>
      <c r="M11" s="13"/>
      <c r="N11" s="2"/>
      <c r="O11" s="2"/>
      <c r="P11" s="2"/>
      <c r="Q11" s="40">
        <f>IF(SUM(K20:K22)&gt;0,ROUND(SUM(S20:S22)/SUM(K20:K22)-1,8),0)</f>
        <v>0</v>
      </c>
      <c r="R11" s="9">
        <f>AVERAGE(J52,J115,J124)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0+J28+J34+J40+J46</f>
        <v>0</v>
      </c>
      <c r="L20" s="45">
        <f>0+L52</f>
        <v>0</v>
      </c>
      <c r="M20" s="13"/>
      <c r="N20" s="2"/>
      <c r="O20" s="2"/>
      <c r="P20" s="2"/>
      <c r="Q20" s="2"/>
      <c r="S20" s="9">
        <f>S52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0+J55+J61+J67+J73+J79+J85+J91+J97+J103+J109</f>
        <v>0</v>
      </c>
      <c r="L21" s="45">
        <f>0+L115</f>
        <v>0</v>
      </c>
      <c r="M21" s="13"/>
      <c r="N21" s="2"/>
      <c r="O21" s="2"/>
      <c r="P21" s="2"/>
      <c r="Q21" s="2"/>
      <c r="S21" s="9">
        <f>S115</f>
        <v>0</v>
      </c>
    </row>
    <row r="22">
      <c r="A22" s="10"/>
      <c r="B22" s="43">
        <v>9</v>
      </c>
      <c r="C22" s="1"/>
      <c r="D22" s="1"/>
      <c r="E22" s="44" t="s">
        <v>120</v>
      </c>
      <c r="F22" s="1"/>
      <c r="G22" s="1"/>
      <c r="H22" s="1"/>
      <c r="I22" s="1"/>
      <c r="J22" s="1"/>
      <c r="K22" s="45">
        <f>0+J118</f>
        <v>0</v>
      </c>
      <c r="L22" s="45">
        <f>0+L124</f>
        <v>0</v>
      </c>
      <c r="M22" s="13"/>
      <c r="N22" s="2"/>
      <c r="O22" s="2"/>
      <c r="P22" s="2"/>
      <c r="Q22" s="2"/>
      <c r="S22" s="9">
        <f>S124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35" t="s">
        <v>64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7"/>
      <c r="N25" s="2"/>
      <c r="O25" s="2"/>
      <c r="P25" s="2"/>
      <c r="Q25" s="2"/>
    </row>
    <row r="26" ht="18" customHeight="1">
      <c r="A26" s="10"/>
      <c r="B26" s="41" t="s">
        <v>65</v>
      </c>
      <c r="C26" s="41" t="s">
        <v>61</v>
      </c>
      <c r="D26" s="41" t="s">
        <v>66</v>
      </c>
      <c r="E26" s="41" t="s">
        <v>62</v>
      </c>
      <c r="F26" s="41" t="s">
        <v>67</v>
      </c>
      <c r="G26" s="42" t="s">
        <v>68</v>
      </c>
      <c r="H26" s="23" t="s">
        <v>69</v>
      </c>
      <c r="I26" s="23" t="s">
        <v>70</v>
      </c>
      <c r="J26" s="23" t="s">
        <v>17</v>
      </c>
      <c r="K26" s="42" t="s">
        <v>71</v>
      </c>
      <c r="L26" s="23" t="s">
        <v>18</v>
      </c>
      <c r="M26" s="78"/>
      <c r="N26" s="2"/>
      <c r="O26" s="2"/>
      <c r="P26" s="2"/>
      <c r="Q26" s="2"/>
    </row>
    <row r="27" ht="40" customHeight="1">
      <c r="A27" s="10"/>
      <c r="B27" s="46" t="s">
        <v>121</v>
      </c>
      <c r="C27" s="1"/>
      <c r="D27" s="1"/>
      <c r="E27" s="1"/>
      <c r="F27" s="1"/>
      <c r="G27" s="1"/>
      <c r="H27" s="47"/>
      <c r="I27" s="1"/>
      <c r="J27" s="47"/>
      <c r="K27" s="1"/>
      <c r="L27" s="1"/>
      <c r="M27" s="13"/>
      <c r="N27" s="2"/>
      <c r="O27" s="2"/>
      <c r="P27" s="2"/>
      <c r="Q27" s="2"/>
    </row>
    <row r="28">
      <c r="A28" s="10"/>
      <c r="B28" s="48">
        <v>1</v>
      </c>
      <c r="C28" s="49" t="s">
        <v>122</v>
      </c>
      <c r="D28" s="49" t="s">
        <v>123</v>
      </c>
      <c r="E28" s="49" t="s">
        <v>124</v>
      </c>
      <c r="F28" s="49" t="s">
        <v>7</v>
      </c>
      <c r="G28" s="50" t="s">
        <v>125</v>
      </c>
      <c r="H28" s="51">
        <v>114.133</v>
      </c>
      <c r="I28" s="52">
        <v>0</v>
      </c>
      <c r="J28" s="53">
        <f>ROUND(H28*I28,2)</f>
        <v>0</v>
      </c>
      <c r="K28" s="54">
        <v>0.20999999999999999</v>
      </c>
      <c r="L28" s="55">
        <f>ROUND(J28*1.21,2)</f>
        <v>0</v>
      </c>
      <c r="M28" s="13"/>
      <c r="N28" s="2"/>
      <c r="O28" s="2"/>
      <c r="P28" s="2"/>
      <c r="Q28" s="40">
        <f>IF(ISNUMBER(K28),IF(H28&gt;0,IF(I28&gt;0,J28,0),0),0)</f>
        <v>0</v>
      </c>
      <c r="R28" s="9">
        <f>IF(ISNUMBER(K28)=FALSE,J28,0)</f>
        <v>0</v>
      </c>
    </row>
    <row r="29">
      <c r="A29" s="10"/>
      <c r="B29" s="56" t="s">
        <v>76</v>
      </c>
      <c r="C29" s="1"/>
      <c r="D29" s="1"/>
      <c r="E29" s="57" t="s">
        <v>126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78</v>
      </c>
      <c r="C30" s="1"/>
      <c r="D30" s="1"/>
      <c r="E30" s="57" t="s">
        <v>367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80</v>
      </c>
      <c r="C31" s="1"/>
      <c r="D31" s="1"/>
      <c r="E31" s="57" t="s">
        <v>128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82</v>
      </c>
      <c r="C32" s="1"/>
      <c r="D32" s="1"/>
      <c r="E32" s="57" t="s">
        <v>83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 thickBot="1">
      <c r="A33" s="10"/>
      <c r="B33" s="58" t="s">
        <v>84</v>
      </c>
      <c r="C33" s="31"/>
      <c r="D33" s="31"/>
      <c r="E33" s="29"/>
      <c r="F33" s="31"/>
      <c r="G33" s="31"/>
      <c r="H33" s="59"/>
      <c r="I33" s="31"/>
      <c r="J33" s="59"/>
      <c r="K33" s="31"/>
      <c r="L33" s="31"/>
      <c r="M33" s="13"/>
      <c r="N33" s="2"/>
      <c r="O33" s="2"/>
      <c r="P33" s="2"/>
      <c r="Q33" s="2"/>
    </row>
    <row r="34" thickTop="1">
      <c r="A34" s="10"/>
      <c r="B34" s="48">
        <v>2</v>
      </c>
      <c r="C34" s="49" t="s">
        <v>122</v>
      </c>
      <c r="D34" s="49" t="s">
        <v>129</v>
      </c>
      <c r="E34" s="49" t="s">
        <v>124</v>
      </c>
      <c r="F34" s="49" t="s">
        <v>7</v>
      </c>
      <c r="G34" s="50" t="s">
        <v>125</v>
      </c>
      <c r="H34" s="60">
        <v>9.6600000000000001</v>
      </c>
      <c r="I34" s="61">
        <v>0</v>
      </c>
      <c r="J34" s="62">
        <f>ROUND(H34*I34,2)</f>
        <v>0</v>
      </c>
      <c r="K34" s="63">
        <v>0.20999999999999999</v>
      </c>
      <c r="L34" s="64">
        <f>ROUND(J34*1.21,2)</f>
        <v>0</v>
      </c>
      <c r="M34" s="13"/>
      <c r="N34" s="2"/>
      <c r="O34" s="2"/>
      <c r="P34" s="2"/>
      <c r="Q34" s="40">
        <f>IF(ISNUMBER(K34),IF(H34&gt;0,IF(I34&gt;0,J34,0),0),0)</f>
        <v>0</v>
      </c>
      <c r="R34" s="9">
        <f>IF(ISNUMBER(K34)=FALSE,J34,0)</f>
        <v>0</v>
      </c>
    </row>
    <row r="35">
      <c r="A35" s="10"/>
      <c r="B35" s="56" t="s">
        <v>76</v>
      </c>
      <c r="C35" s="1"/>
      <c r="D35" s="1"/>
      <c r="E35" s="57" t="s">
        <v>130</v>
      </c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56" t="s">
        <v>78</v>
      </c>
      <c r="C36" s="1"/>
      <c r="D36" s="1"/>
      <c r="E36" s="57" t="s">
        <v>368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80</v>
      </c>
      <c r="C37" s="1"/>
      <c r="D37" s="1"/>
      <c r="E37" s="57" t="s">
        <v>128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82</v>
      </c>
      <c r="C38" s="1"/>
      <c r="D38" s="1"/>
      <c r="E38" s="57" t="s">
        <v>83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 thickBot="1">
      <c r="A39" s="10"/>
      <c r="B39" s="58" t="s">
        <v>84</v>
      </c>
      <c r="C39" s="31"/>
      <c r="D39" s="31"/>
      <c r="E39" s="29"/>
      <c r="F39" s="31"/>
      <c r="G39" s="31"/>
      <c r="H39" s="59"/>
      <c r="I39" s="31"/>
      <c r="J39" s="59"/>
      <c r="K39" s="31"/>
      <c r="L39" s="31"/>
      <c r="M39" s="13"/>
      <c r="N39" s="2"/>
      <c r="O39" s="2"/>
      <c r="P39" s="2"/>
      <c r="Q39" s="2"/>
    </row>
    <row r="40" thickTop="1">
      <c r="A40" s="10"/>
      <c r="B40" s="48">
        <v>3</v>
      </c>
      <c r="C40" s="49" t="s">
        <v>122</v>
      </c>
      <c r="D40" s="49" t="s">
        <v>135</v>
      </c>
      <c r="E40" s="49" t="s">
        <v>124</v>
      </c>
      <c r="F40" s="49" t="s">
        <v>7</v>
      </c>
      <c r="G40" s="50" t="s">
        <v>125</v>
      </c>
      <c r="H40" s="60">
        <v>0.36699999999999999</v>
      </c>
      <c r="I40" s="61">
        <v>0</v>
      </c>
      <c r="J40" s="62">
        <f>ROUND(H40*I40,2)</f>
        <v>0</v>
      </c>
      <c r="K40" s="63">
        <v>0.20999999999999999</v>
      </c>
      <c r="L40" s="64">
        <f>ROUND(J40*1.21,2)</f>
        <v>0</v>
      </c>
      <c r="M40" s="13"/>
      <c r="N40" s="2"/>
      <c r="O40" s="2"/>
      <c r="P40" s="2"/>
      <c r="Q40" s="40">
        <f>IF(ISNUMBER(K40),IF(H40&gt;0,IF(I40&gt;0,J40,0),0),0)</f>
        <v>0</v>
      </c>
      <c r="R40" s="9">
        <f>IF(ISNUMBER(K40)=FALSE,J40,0)</f>
        <v>0</v>
      </c>
    </row>
    <row r="41">
      <c r="A41" s="10"/>
      <c r="B41" s="56" t="s">
        <v>76</v>
      </c>
      <c r="C41" s="1"/>
      <c r="D41" s="1"/>
      <c r="E41" s="57" t="s">
        <v>136</v>
      </c>
      <c r="F41" s="1"/>
      <c r="G41" s="1"/>
      <c r="H41" s="47"/>
      <c r="I41" s="1"/>
      <c r="J41" s="47"/>
      <c r="K41" s="1"/>
      <c r="L41" s="1"/>
      <c r="M41" s="13"/>
      <c r="N41" s="2"/>
      <c r="O41" s="2"/>
      <c r="P41" s="2"/>
      <c r="Q41" s="2"/>
    </row>
    <row r="42">
      <c r="A42" s="10"/>
      <c r="B42" s="56" t="s">
        <v>78</v>
      </c>
      <c r="C42" s="1"/>
      <c r="D42" s="1"/>
      <c r="E42" s="57" t="s">
        <v>369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>
      <c r="A43" s="10"/>
      <c r="B43" s="56" t="s">
        <v>80</v>
      </c>
      <c r="C43" s="1"/>
      <c r="D43" s="1"/>
      <c r="E43" s="57" t="s">
        <v>128</v>
      </c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>
      <c r="A44" s="10"/>
      <c r="B44" s="56" t="s">
        <v>82</v>
      </c>
      <c r="C44" s="1"/>
      <c r="D44" s="1"/>
      <c r="E44" s="57" t="s">
        <v>83</v>
      </c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 thickBot="1">
      <c r="A45" s="10"/>
      <c r="B45" s="58" t="s">
        <v>84</v>
      </c>
      <c r="C45" s="31"/>
      <c r="D45" s="31"/>
      <c r="E45" s="29"/>
      <c r="F45" s="31"/>
      <c r="G45" s="31"/>
      <c r="H45" s="59"/>
      <c r="I45" s="31"/>
      <c r="J45" s="59"/>
      <c r="K45" s="31"/>
      <c r="L45" s="31"/>
      <c r="M45" s="13"/>
      <c r="N45" s="2"/>
      <c r="O45" s="2"/>
      <c r="P45" s="2"/>
      <c r="Q45" s="2"/>
    </row>
    <row r="46" thickTop="1">
      <c r="A46" s="10"/>
      <c r="B46" s="48">
        <v>4</v>
      </c>
      <c r="C46" s="49" t="s">
        <v>122</v>
      </c>
      <c r="D46" s="49" t="s">
        <v>138</v>
      </c>
      <c r="E46" s="49" t="s">
        <v>124</v>
      </c>
      <c r="F46" s="49" t="s">
        <v>7</v>
      </c>
      <c r="G46" s="50" t="s">
        <v>125</v>
      </c>
      <c r="H46" s="60">
        <v>5.04</v>
      </c>
      <c r="I46" s="61">
        <v>0</v>
      </c>
      <c r="J46" s="62">
        <f>ROUND(H46*I46,2)</f>
        <v>0</v>
      </c>
      <c r="K46" s="63">
        <v>0.20999999999999999</v>
      </c>
      <c r="L46" s="64">
        <f>ROUND(J46*1.21,2)</f>
        <v>0</v>
      </c>
      <c r="M46" s="13"/>
      <c r="N46" s="2"/>
      <c r="O46" s="2"/>
      <c r="P46" s="2"/>
      <c r="Q46" s="40">
        <f>IF(ISNUMBER(K46),IF(H46&gt;0,IF(I46&gt;0,J46,0),0),0)</f>
        <v>0</v>
      </c>
      <c r="R46" s="9">
        <f>IF(ISNUMBER(K46)=FALSE,J46,0)</f>
        <v>0</v>
      </c>
    </row>
    <row r="47">
      <c r="A47" s="10"/>
      <c r="B47" s="56" t="s">
        <v>76</v>
      </c>
      <c r="C47" s="1"/>
      <c r="D47" s="1"/>
      <c r="E47" s="57" t="s">
        <v>139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78</v>
      </c>
      <c r="C48" s="1"/>
      <c r="D48" s="1"/>
      <c r="E48" s="57" t="s">
        <v>370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80</v>
      </c>
      <c r="C49" s="1"/>
      <c r="D49" s="1"/>
      <c r="E49" s="57" t="s">
        <v>128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>
      <c r="A50" s="10"/>
      <c r="B50" s="56" t="s">
        <v>82</v>
      </c>
      <c r="C50" s="1"/>
      <c r="D50" s="1"/>
      <c r="E50" s="57" t="s">
        <v>83</v>
      </c>
      <c r="F50" s="1"/>
      <c r="G50" s="1"/>
      <c r="H50" s="47"/>
      <c r="I50" s="1"/>
      <c r="J50" s="47"/>
      <c r="K50" s="1"/>
      <c r="L50" s="1"/>
      <c r="M50" s="13"/>
      <c r="N50" s="2"/>
      <c r="O50" s="2"/>
      <c r="P50" s="2"/>
      <c r="Q50" s="2"/>
    </row>
    <row r="51" thickBot="1">
      <c r="A51" s="10"/>
      <c r="B51" s="58" t="s">
        <v>84</v>
      </c>
      <c r="C51" s="31"/>
      <c r="D51" s="31"/>
      <c r="E51" s="29"/>
      <c r="F51" s="31"/>
      <c r="G51" s="31"/>
      <c r="H51" s="59"/>
      <c r="I51" s="31"/>
      <c r="J51" s="59"/>
      <c r="K51" s="31"/>
      <c r="L51" s="31"/>
      <c r="M51" s="13"/>
      <c r="N51" s="2"/>
      <c r="O51" s="2"/>
      <c r="P51" s="2"/>
      <c r="Q51" s="2"/>
    </row>
    <row r="52" thickTop="1" thickBot="1" ht="25" customHeight="1">
      <c r="A52" s="10"/>
      <c r="B52" s="1"/>
      <c r="C52" s="65">
        <v>0</v>
      </c>
      <c r="D52" s="1"/>
      <c r="E52" s="65" t="s">
        <v>117</v>
      </c>
      <c r="F52" s="1"/>
      <c r="G52" s="66" t="s">
        <v>110</v>
      </c>
      <c r="H52" s="67">
        <f>J28+J34+J40+J46</f>
        <v>0</v>
      </c>
      <c r="I52" s="66" t="s">
        <v>111</v>
      </c>
      <c r="J52" s="68">
        <f>(L52-H52)</f>
        <v>0</v>
      </c>
      <c r="K52" s="66" t="s">
        <v>112</v>
      </c>
      <c r="L52" s="69">
        <f>ROUND((J28+J34+J40+J46)*1.21,2)</f>
        <v>0</v>
      </c>
      <c r="M52" s="13"/>
      <c r="N52" s="2"/>
      <c r="O52" s="2"/>
      <c r="P52" s="2"/>
      <c r="Q52" s="40">
        <f>0+Q28+Q34+Q40+Q46</f>
        <v>0</v>
      </c>
      <c r="R52" s="9">
        <f>0+R28+R34+R40+R46</f>
        <v>0</v>
      </c>
      <c r="S52" s="70">
        <f>Q52*(1+J52)+R52</f>
        <v>0</v>
      </c>
    </row>
    <row r="53" thickTop="1" thickBot="1" ht="25" customHeight="1">
      <c r="A53" s="10"/>
      <c r="B53" s="71"/>
      <c r="C53" s="71"/>
      <c r="D53" s="71"/>
      <c r="E53" s="71"/>
      <c r="F53" s="71"/>
      <c r="G53" s="72" t="s">
        <v>113</v>
      </c>
      <c r="H53" s="73">
        <f>0+J28+J34+J40+J46</f>
        <v>0</v>
      </c>
      <c r="I53" s="72" t="s">
        <v>114</v>
      </c>
      <c r="J53" s="74">
        <f>0+J52</f>
        <v>0</v>
      </c>
      <c r="K53" s="72" t="s">
        <v>115</v>
      </c>
      <c r="L53" s="75">
        <f>0+L52</f>
        <v>0</v>
      </c>
      <c r="M53" s="13"/>
      <c r="N53" s="2"/>
      <c r="O53" s="2"/>
      <c r="P53" s="2"/>
      <c r="Q53" s="2"/>
    </row>
    <row r="54" ht="40" customHeight="1">
      <c r="A54" s="10"/>
      <c r="B54" s="79" t="s">
        <v>141</v>
      </c>
      <c r="C54" s="1"/>
      <c r="D54" s="1"/>
      <c r="E54" s="1"/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>
      <c r="A55" s="10"/>
      <c r="B55" s="48">
        <v>5</v>
      </c>
      <c r="C55" s="49" t="s">
        <v>371</v>
      </c>
      <c r="D55" s="49"/>
      <c r="E55" s="49" t="s">
        <v>372</v>
      </c>
      <c r="F55" s="49" t="s">
        <v>7</v>
      </c>
      <c r="G55" s="50" t="s">
        <v>227</v>
      </c>
      <c r="H55" s="51">
        <v>37</v>
      </c>
      <c r="I55" s="52">
        <v>0</v>
      </c>
      <c r="J55" s="53">
        <f>ROUND(H55*I55,2)</f>
        <v>0</v>
      </c>
      <c r="K55" s="54">
        <v>0.20999999999999999</v>
      </c>
      <c r="L55" s="55">
        <f>ROUND(J55*1.21,2)</f>
        <v>0</v>
      </c>
      <c r="M55" s="13"/>
      <c r="N55" s="2"/>
      <c r="O55" s="2"/>
      <c r="P55" s="2"/>
      <c r="Q55" s="40">
        <f>IF(ISNUMBER(K55),IF(H55&gt;0,IF(I55&gt;0,J55,0),0),0)</f>
        <v>0</v>
      </c>
      <c r="R55" s="9">
        <f>IF(ISNUMBER(K55)=FALSE,J55,0)</f>
        <v>0</v>
      </c>
    </row>
    <row r="56">
      <c r="A56" s="10"/>
      <c r="B56" s="56" t="s">
        <v>76</v>
      </c>
      <c r="C56" s="1"/>
      <c r="D56" s="1"/>
      <c r="E56" s="57" t="s">
        <v>373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78</v>
      </c>
      <c r="C57" s="1"/>
      <c r="D57" s="1"/>
      <c r="E57" s="57" t="s">
        <v>374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80</v>
      </c>
      <c r="C58" s="1"/>
      <c r="D58" s="1"/>
      <c r="E58" s="57" t="s">
        <v>375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82</v>
      </c>
      <c r="C59" s="1"/>
      <c r="D59" s="1"/>
      <c r="E59" s="57" t="s">
        <v>83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 thickBot="1">
      <c r="A60" s="10"/>
      <c r="B60" s="58" t="s">
        <v>84</v>
      </c>
      <c r="C60" s="31"/>
      <c r="D60" s="31"/>
      <c r="E60" s="29"/>
      <c r="F60" s="31"/>
      <c r="G60" s="31"/>
      <c r="H60" s="59"/>
      <c r="I60" s="31"/>
      <c r="J60" s="59"/>
      <c r="K60" s="31"/>
      <c r="L60" s="31"/>
      <c r="M60" s="13"/>
      <c r="N60" s="2"/>
      <c r="O60" s="2"/>
      <c r="P60" s="2"/>
      <c r="Q60" s="2"/>
    </row>
    <row r="61" thickTop="1">
      <c r="A61" s="10"/>
      <c r="B61" s="48">
        <v>6</v>
      </c>
      <c r="C61" s="49" t="s">
        <v>148</v>
      </c>
      <c r="D61" s="49"/>
      <c r="E61" s="49" t="s">
        <v>149</v>
      </c>
      <c r="F61" s="49" t="s">
        <v>7</v>
      </c>
      <c r="G61" s="50" t="s">
        <v>144</v>
      </c>
      <c r="H61" s="60">
        <v>4.5999999999999996</v>
      </c>
      <c r="I61" s="61">
        <v>0</v>
      </c>
      <c r="J61" s="62">
        <f>ROUND(H61*I61,2)</f>
        <v>0</v>
      </c>
      <c r="K61" s="63">
        <v>0.20999999999999999</v>
      </c>
      <c r="L61" s="64">
        <f>ROUND(J61*1.21,2)</f>
        <v>0</v>
      </c>
      <c r="M61" s="13"/>
      <c r="N61" s="2"/>
      <c r="O61" s="2"/>
      <c r="P61" s="2"/>
      <c r="Q61" s="40">
        <f>IF(ISNUMBER(K61),IF(H61&gt;0,IF(I61&gt;0,J61,0),0),0)</f>
        <v>0</v>
      </c>
      <c r="R61" s="9">
        <f>IF(ISNUMBER(K61)=FALSE,J61,0)</f>
        <v>0</v>
      </c>
    </row>
    <row r="62">
      <c r="A62" s="10"/>
      <c r="B62" s="56" t="s">
        <v>76</v>
      </c>
      <c r="C62" s="1"/>
      <c r="D62" s="1"/>
      <c r="E62" s="57" t="s">
        <v>150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78</v>
      </c>
      <c r="C63" s="1"/>
      <c r="D63" s="1"/>
      <c r="E63" s="57" t="s">
        <v>376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80</v>
      </c>
      <c r="C64" s="1"/>
      <c r="D64" s="1"/>
      <c r="E64" s="57" t="s">
        <v>152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82</v>
      </c>
      <c r="C65" s="1"/>
      <c r="D65" s="1"/>
      <c r="E65" s="57" t="s">
        <v>83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 thickBot="1">
      <c r="A66" s="10"/>
      <c r="B66" s="58" t="s">
        <v>84</v>
      </c>
      <c r="C66" s="31"/>
      <c r="D66" s="31"/>
      <c r="E66" s="29"/>
      <c r="F66" s="31"/>
      <c r="G66" s="31"/>
      <c r="H66" s="59"/>
      <c r="I66" s="31"/>
      <c r="J66" s="59"/>
      <c r="K66" s="31"/>
      <c r="L66" s="31"/>
      <c r="M66" s="13"/>
      <c r="N66" s="2"/>
      <c r="O66" s="2"/>
      <c r="P66" s="2"/>
      <c r="Q66" s="2"/>
    </row>
    <row r="67" thickTop="1">
      <c r="A67" s="10"/>
      <c r="B67" s="48">
        <v>7</v>
      </c>
      <c r="C67" s="49" t="s">
        <v>157</v>
      </c>
      <c r="D67" s="49" t="s">
        <v>7</v>
      </c>
      <c r="E67" s="49" t="s">
        <v>158</v>
      </c>
      <c r="F67" s="49" t="s">
        <v>7</v>
      </c>
      <c r="G67" s="50" t="s">
        <v>144</v>
      </c>
      <c r="H67" s="60">
        <v>0.12</v>
      </c>
      <c r="I67" s="61">
        <v>0</v>
      </c>
      <c r="J67" s="62">
        <f>ROUND(H67*I67,2)</f>
        <v>0</v>
      </c>
      <c r="K67" s="63">
        <v>0.20999999999999999</v>
      </c>
      <c r="L67" s="64">
        <f>ROUND(J67*1.21,2)</f>
        <v>0</v>
      </c>
      <c r="M67" s="13"/>
      <c r="N67" s="2"/>
      <c r="O67" s="2"/>
      <c r="P67" s="2"/>
      <c r="Q67" s="40">
        <f>IF(ISNUMBER(K67),IF(H67&gt;0,IF(I67&gt;0,J67,0),0),0)</f>
        <v>0</v>
      </c>
      <c r="R67" s="9">
        <f>IF(ISNUMBER(K67)=FALSE,J67,0)</f>
        <v>0</v>
      </c>
    </row>
    <row r="68">
      <c r="A68" s="10"/>
      <c r="B68" s="56" t="s">
        <v>76</v>
      </c>
      <c r="C68" s="1"/>
      <c r="D68" s="1"/>
      <c r="E68" s="57" t="s">
        <v>159</v>
      </c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56" t="s">
        <v>78</v>
      </c>
      <c r="C69" s="1"/>
      <c r="D69" s="1"/>
      <c r="E69" s="57" t="s">
        <v>377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80</v>
      </c>
      <c r="C70" s="1"/>
      <c r="D70" s="1"/>
      <c r="E70" s="57" t="s">
        <v>152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82</v>
      </c>
      <c r="C71" s="1"/>
      <c r="D71" s="1"/>
      <c r="E71" s="57" t="s">
        <v>83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 thickBot="1">
      <c r="A72" s="10"/>
      <c r="B72" s="58" t="s">
        <v>84</v>
      </c>
      <c r="C72" s="31"/>
      <c r="D72" s="31"/>
      <c r="E72" s="29"/>
      <c r="F72" s="31"/>
      <c r="G72" s="31"/>
      <c r="H72" s="59"/>
      <c r="I72" s="31"/>
      <c r="J72" s="59"/>
      <c r="K72" s="31"/>
      <c r="L72" s="31"/>
      <c r="M72" s="13"/>
      <c r="N72" s="2"/>
      <c r="O72" s="2"/>
      <c r="P72" s="2"/>
      <c r="Q72" s="2"/>
    </row>
    <row r="73" thickTop="1">
      <c r="A73" s="10"/>
      <c r="B73" s="48">
        <v>8</v>
      </c>
      <c r="C73" s="49" t="s">
        <v>161</v>
      </c>
      <c r="D73" s="49"/>
      <c r="E73" s="49" t="s">
        <v>162</v>
      </c>
      <c r="F73" s="49" t="s">
        <v>7</v>
      </c>
      <c r="G73" s="50" t="s">
        <v>163</v>
      </c>
      <c r="H73" s="60">
        <v>3.3999999999999999</v>
      </c>
      <c r="I73" s="61">
        <v>0</v>
      </c>
      <c r="J73" s="62">
        <f>ROUND(H73*I73,2)</f>
        <v>0</v>
      </c>
      <c r="K73" s="63">
        <v>0.20999999999999999</v>
      </c>
      <c r="L73" s="64">
        <f>ROUND(J73*1.21,2)</f>
        <v>0</v>
      </c>
      <c r="M73" s="13"/>
      <c r="N73" s="2"/>
      <c r="O73" s="2"/>
      <c r="P73" s="2"/>
      <c r="Q73" s="40">
        <f>IF(ISNUMBER(K73),IF(H73&gt;0,IF(I73&gt;0,J73,0),0),0)</f>
        <v>0</v>
      </c>
      <c r="R73" s="9">
        <f>IF(ISNUMBER(K73)=FALSE,J73,0)</f>
        <v>0</v>
      </c>
    </row>
    <row r="74">
      <c r="A74" s="10"/>
      <c r="B74" s="56" t="s">
        <v>76</v>
      </c>
      <c r="C74" s="1"/>
      <c r="D74" s="1"/>
      <c r="E74" s="57" t="s">
        <v>164</v>
      </c>
      <c r="F74" s="1"/>
      <c r="G74" s="1"/>
      <c r="H74" s="47"/>
      <c r="I74" s="1"/>
      <c r="J74" s="47"/>
      <c r="K74" s="1"/>
      <c r="L74" s="1"/>
      <c r="M74" s="13"/>
      <c r="N74" s="2"/>
      <c r="O74" s="2"/>
      <c r="P74" s="2"/>
      <c r="Q74" s="2"/>
    </row>
    <row r="75">
      <c r="A75" s="10"/>
      <c r="B75" s="56" t="s">
        <v>78</v>
      </c>
      <c r="C75" s="1"/>
      <c r="D75" s="1"/>
      <c r="E75" s="57" t="s">
        <v>378</v>
      </c>
      <c r="F75" s="1"/>
      <c r="G75" s="1"/>
      <c r="H75" s="47"/>
      <c r="I75" s="1"/>
      <c r="J75" s="47"/>
      <c r="K75" s="1"/>
      <c r="L75" s="1"/>
      <c r="M75" s="13"/>
      <c r="N75" s="2"/>
      <c r="O75" s="2"/>
      <c r="P75" s="2"/>
      <c r="Q75" s="2"/>
    </row>
    <row r="76">
      <c r="A76" s="10"/>
      <c r="B76" s="56" t="s">
        <v>80</v>
      </c>
      <c r="C76" s="1"/>
      <c r="D76" s="1"/>
      <c r="E76" s="57" t="s">
        <v>152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82</v>
      </c>
      <c r="C77" s="1"/>
      <c r="D77" s="1"/>
      <c r="E77" s="57" t="s">
        <v>83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 thickBot="1">
      <c r="A78" s="10"/>
      <c r="B78" s="58" t="s">
        <v>84</v>
      </c>
      <c r="C78" s="31"/>
      <c r="D78" s="31"/>
      <c r="E78" s="29"/>
      <c r="F78" s="31"/>
      <c r="G78" s="31"/>
      <c r="H78" s="59"/>
      <c r="I78" s="31"/>
      <c r="J78" s="59"/>
      <c r="K78" s="31"/>
      <c r="L78" s="31"/>
      <c r="M78" s="13"/>
      <c r="N78" s="2"/>
      <c r="O78" s="2"/>
      <c r="P78" s="2"/>
      <c r="Q78" s="2"/>
    </row>
    <row r="79" thickTop="1">
      <c r="A79" s="10"/>
      <c r="B79" s="48">
        <v>9</v>
      </c>
      <c r="C79" s="49" t="s">
        <v>166</v>
      </c>
      <c r="D79" s="49"/>
      <c r="E79" s="49" t="s">
        <v>167</v>
      </c>
      <c r="F79" s="49" t="s">
        <v>7</v>
      </c>
      <c r="G79" s="50" t="s">
        <v>163</v>
      </c>
      <c r="H79" s="60">
        <v>42</v>
      </c>
      <c r="I79" s="61">
        <v>0</v>
      </c>
      <c r="J79" s="62">
        <f>ROUND(H79*I79,2)</f>
        <v>0</v>
      </c>
      <c r="K79" s="63">
        <v>0.20999999999999999</v>
      </c>
      <c r="L79" s="64">
        <f>ROUND(J79*1.21,2)</f>
        <v>0</v>
      </c>
      <c r="M79" s="13"/>
      <c r="N79" s="2"/>
      <c r="O79" s="2"/>
      <c r="P79" s="2"/>
      <c r="Q79" s="40">
        <f>IF(ISNUMBER(K79),IF(H79&gt;0,IF(I79&gt;0,J79,0),0),0)</f>
        <v>0</v>
      </c>
      <c r="R79" s="9">
        <f>IF(ISNUMBER(K79)=FALSE,J79,0)</f>
        <v>0</v>
      </c>
    </row>
    <row r="80">
      <c r="A80" s="10"/>
      <c r="B80" s="56" t="s">
        <v>76</v>
      </c>
      <c r="C80" s="1"/>
      <c r="D80" s="1"/>
      <c r="E80" s="57" t="s">
        <v>168</v>
      </c>
      <c r="F80" s="1"/>
      <c r="G80" s="1"/>
      <c r="H80" s="47"/>
      <c r="I80" s="1"/>
      <c r="J80" s="47"/>
      <c r="K80" s="1"/>
      <c r="L80" s="1"/>
      <c r="M80" s="13"/>
      <c r="N80" s="2"/>
      <c r="O80" s="2"/>
      <c r="P80" s="2"/>
      <c r="Q80" s="2"/>
    </row>
    <row r="81">
      <c r="A81" s="10"/>
      <c r="B81" s="56" t="s">
        <v>78</v>
      </c>
      <c r="C81" s="1"/>
      <c r="D81" s="1"/>
      <c r="E81" s="57" t="s">
        <v>379</v>
      </c>
      <c r="F81" s="1"/>
      <c r="G81" s="1"/>
      <c r="H81" s="47"/>
      <c r="I81" s="1"/>
      <c r="J81" s="47"/>
      <c r="K81" s="1"/>
      <c r="L81" s="1"/>
      <c r="M81" s="13"/>
      <c r="N81" s="2"/>
      <c r="O81" s="2"/>
      <c r="P81" s="2"/>
      <c r="Q81" s="2"/>
    </row>
    <row r="82">
      <c r="A82" s="10"/>
      <c r="B82" s="56" t="s">
        <v>80</v>
      </c>
      <c r="C82" s="1"/>
      <c r="D82" s="1"/>
      <c r="E82" s="57" t="s">
        <v>152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82</v>
      </c>
      <c r="C83" s="1"/>
      <c r="D83" s="1"/>
      <c r="E83" s="57" t="s">
        <v>83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 thickBot="1">
      <c r="A84" s="10"/>
      <c r="B84" s="58" t="s">
        <v>84</v>
      </c>
      <c r="C84" s="31"/>
      <c r="D84" s="31"/>
      <c r="E84" s="29"/>
      <c r="F84" s="31"/>
      <c r="G84" s="31"/>
      <c r="H84" s="59"/>
      <c r="I84" s="31"/>
      <c r="J84" s="59"/>
      <c r="K84" s="31"/>
      <c r="L84" s="31"/>
      <c r="M84" s="13"/>
      <c r="N84" s="2"/>
      <c r="O84" s="2"/>
      <c r="P84" s="2"/>
      <c r="Q84" s="2"/>
    </row>
    <row r="85" thickTop="1">
      <c r="A85" s="10"/>
      <c r="B85" s="48">
        <v>10</v>
      </c>
      <c r="C85" s="49" t="s">
        <v>170</v>
      </c>
      <c r="D85" s="49"/>
      <c r="E85" s="49" t="s">
        <v>171</v>
      </c>
      <c r="F85" s="49" t="s">
        <v>7</v>
      </c>
      <c r="G85" s="50" t="s">
        <v>144</v>
      </c>
      <c r="H85" s="60">
        <v>11.1</v>
      </c>
      <c r="I85" s="61">
        <v>0</v>
      </c>
      <c r="J85" s="62">
        <f>ROUND(H85*I85,2)</f>
        <v>0</v>
      </c>
      <c r="K85" s="63">
        <v>0.20999999999999999</v>
      </c>
      <c r="L85" s="64">
        <f>ROUND(J85*1.21,2)</f>
        <v>0</v>
      </c>
      <c r="M85" s="13"/>
      <c r="N85" s="2"/>
      <c r="O85" s="2"/>
      <c r="P85" s="2"/>
      <c r="Q85" s="40">
        <f>IF(ISNUMBER(K85),IF(H85&gt;0,IF(I85&gt;0,J85,0),0),0)</f>
        <v>0</v>
      </c>
      <c r="R85" s="9">
        <f>IF(ISNUMBER(K85)=FALSE,J85,0)</f>
        <v>0</v>
      </c>
    </row>
    <row r="86">
      <c r="A86" s="10"/>
      <c r="B86" s="56" t="s">
        <v>76</v>
      </c>
      <c r="C86" s="1"/>
      <c r="D86" s="1"/>
      <c r="E86" s="57" t="s">
        <v>380</v>
      </c>
      <c r="F86" s="1"/>
      <c r="G86" s="1"/>
      <c r="H86" s="47"/>
      <c r="I86" s="1"/>
      <c r="J86" s="47"/>
      <c r="K86" s="1"/>
      <c r="L86" s="1"/>
      <c r="M86" s="13"/>
      <c r="N86" s="2"/>
      <c r="O86" s="2"/>
      <c r="P86" s="2"/>
      <c r="Q86" s="2"/>
    </row>
    <row r="87">
      <c r="A87" s="10"/>
      <c r="B87" s="56" t="s">
        <v>78</v>
      </c>
      <c r="C87" s="1"/>
      <c r="D87" s="1"/>
      <c r="E87" s="57" t="s">
        <v>381</v>
      </c>
      <c r="F87" s="1"/>
      <c r="G87" s="1"/>
      <c r="H87" s="47"/>
      <c r="I87" s="1"/>
      <c r="J87" s="47"/>
      <c r="K87" s="1"/>
      <c r="L87" s="1"/>
      <c r="M87" s="13"/>
      <c r="N87" s="2"/>
      <c r="O87" s="2"/>
      <c r="P87" s="2"/>
      <c r="Q87" s="2"/>
    </row>
    <row r="88">
      <c r="A88" s="10"/>
      <c r="B88" s="56" t="s">
        <v>80</v>
      </c>
      <c r="C88" s="1"/>
      <c r="D88" s="1"/>
      <c r="E88" s="57" t="s">
        <v>152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82</v>
      </c>
      <c r="C89" s="1"/>
      <c r="D89" s="1"/>
      <c r="E89" s="57" t="s">
        <v>83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 thickBot="1">
      <c r="A90" s="10"/>
      <c r="B90" s="58" t="s">
        <v>84</v>
      </c>
      <c r="C90" s="31"/>
      <c r="D90" s="31"/>
      <c r="E90" s="29"/>
      <c r="F90" s="31"/>
      <c r="G90" s="31"/>
      <c r="H90" s="59"/>
      <c r="I90" s="31"/>
      <c r="J90" s="59"/>
      <c r="K90" s="31"/>
      <c r="L90" s="31"/>
      <c r="M90" s="13"/>
      <c r="N90" s="2"/>
      <c r="O90" s="2"/>
      <c r="P90" s="2"/>
      <c r="Q90" s="2"/>
    </row>
    <row r="91" thickTop="1">
      <c r="A91" s="10"/>
      <c r="B91" s="48">
        <v>11</v>
      </c>
      <c r="C91" s="49" t="s">
        <v>174</v>
      </c>
      <c r="D91" s="49"/>
      <c r="E91" s="49" t="s">
        <v>175</v>
      </c>
      <c r="F91" s="49" t="s">
        <v>7</v>
      </c>
      <c r="G91" s="50" t="s">
        <v>144</v>
      </c>
      <c r="H91" s="60">
        <v>2.7999999999999998</v>
      </c>
      <c r="I91" s="61">
        <v>0</v>
      </c>
      <c r="J91" s="62">
        <f>ROUND(H91*I91,2)</f>
        <v>0</v>
      </c>
      <c r="K91" s="63">
        <v>0.20999999999999999</v>
      </c>
      <c r="L91" s="64">
        <f>ROUND(J91*1.21,2)</f>
        <v>0</v>
      </c>
      <c r="M91" s="13"/>
      <c r="N91" s="2"/>
      <c r="O91" s="2"/>
      <c r="P91" s="2"/>
      <c r="Q91" s="40">
        <f>IF(ISNUMBER(K91),IF(H91&gt;0,IF(I91&gt;0,J91,0),0),0)</f>
        <v>0</v>
      </c>
      <c r="R91" s="9">
        <f>IF(ISNUMBER(K91)=FALSE,J91,0)</f>
        <v>0</v>
      </c>
    </row>
    <row r="92">
      <c r="A92" s="10"/>
      <c r="B92" s="56" t="s">
        <v>76</v>
      </c>
      <c r="C92" s="1"/>
      <c r="D92" s="1"/>
      <c r="E92" s="57" t="s">
        <v>176</v>
      </c>
      <c r="F92" s="1"/>
      <c r="G92" s="1"/>
      <c r="H92" s="47"/>
      <c r="I92" s="1"/>
      <c r="J92" s="47"/>
      <c r="K92" s="1"/>
      <c r="L92" s="1"/>
      <c r="M92" s="13"/>
      <c r="N92" s="2"/>
      <c r="O92" s="2"/>
      <c r="P92" s="2"/>
      <c r="Q92" s="2"/>
    </row>
    <row r="93">
      <c r="A93" s="10"/>
      <c r="B93" s="56" t="s">
        <v>78</v>
      </c>
      <c r="C93" s="1"/>
      <c r="D93" s="1"/>
      <c r="E93" s="57" t="s">
        <v>382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80</v>
      </c>
      <c r="C94" s="1"/>
      <c r="D94" s="1"/>
      <c r="E94" s="57" t="s">
        <v>178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82</v>
      </c>
      <c r="C95" s="1"/>
      <c r="D95" s="1"/>
      <c r="E95" s="57" t="s">
        <v>83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 thickBot="1">
      <c r="A96" s="10"/>
      <c r="B96" s="58" t="s">
        <v>84</v>
      </c>
      <c r="C96" s="31"/>
      <c r="D96" s="31"/>
      <c r="E96" s="29"/>
      <c r="F96" s="31"/>
      <c r="G96" s="31"/>
      <c r="H96" s="59"/>
      <c r="I96" s="31"/>
      <c r="J96" s="59"/>
      <c r="K96" s="31"/>
      <c r="L96" s="31"/>
      <c r="M96" s="13"/>
      <c r="N96" s="2"/>
      <c r="O96" s="2"/>
      <c r="P96" s="2"/>
      <c r="Q96" s="2"/>
    </row>
    <row r="97" thickTop="1">
      <c r="A97" s="10"/>
      <c r="B97" s="48">
        <v>12</v>
      </c>
      <c r="C97" s="49" t="s">
        <v>179</v>
      </c>
      <c r="D97" s="49" t="s">
        <v>123</v>
      </c>
      <c r="E97" s="49" t="s">
        <v>180</v>
      </c>
      <c r="F97" s="49" t="s">
        <v>7</v>
      </c>
      <c r="G97" s="50" t="s">
        <v>144</v>
      </c>
      <c r="H97" s="60">
        <v>26.920000000000002</v>
      </c>
      <c r="I97" s="61">
        <v>0</v>
      </c>
      <c r="J97" s="62">
        <f>ROUND(H97*I97,2)</f>
        <v>0</v>
      </c>
      <c r="K97" s="63">
        <v>0.20999999999999999</v>
      </c>
      <c r="L97" s="64">
        <f>ROUND(J97*1.21,2)</f>
        <v>0</v>
      </c>
      <c r="M97" s="13"/>
      <c r="N97" s="2"/>
      <c r="O97" s="2"/>
      <c r="P97" s="2"/>
      <c r="Q97" s="40">
        <f>IF(ISNUMBER(K97),IF(H97&gt;0,IF(I97&gt;0,J97,0),0),0)</f>
        <v>0</v>
      </c>
      <c r="R97" s="9">
        <f>IF(ISNUMBER(K97)=FALSE,J97,0)</f>
        <v>0</v>
      </c>
    </row>
    <row r="98">
      <c r="A98" s="10"/>
      <c r="B98" s="56" t="s">
        <v>76</v>
      </c>
      <c r="C98" s="1"/>
      <c r="D98" s="1"/>
      <c r="E98" s="57" t="s">
        <v>181</v>
      </c>
      <c r="F98" s="1"/>
      <c r="G98" s="1"/>
      <c r="H98" s="47"/>
      <c r="I98" s="1"/>
      <c r="J98" s="47"/>
      <c r="K98" s="1"/>
      <c r="L98" s="1"/>
      <c r="M98" s="13"/>
      <c r="N98" s="2"/>
      <c r="O98" s="2"/>
      <c r="P98" s="2"/>
      <c r="Q98" s="2"/>
    </row>
    <row r="99">
      <c r="A99" s="10"/>
      <c r="B99" s="56" t="s">
        <v>78</v>
      </c>
      <c r="C99" s="1"/>
      <c r="D99" s="1"/>
      <c r="E99" s="57" t="s">
        <v>383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80</v>
      </c>
      <c r="C100" s="1"/>
      <c r="D100" s="1"/>
      <c r="E100" s="57" t="s">
        <v>183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82</v>
      </c>
      <c r="C101" s="1"/>
      <c r="D101" s="1"/>
      <c r="E101" s="57" t="s">
        <v>83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 thickBot="1">
      <c r="A102" s="10"/>
      <c r="B102" s="58" t="s">
        <v>84</v>
      </c>
      <c r="C102" s="31"/>
      <c r="D102" s="31"/>
      <c r="E102" s="29"/>
      <c r="F102" s="31"/>
      <c r="G102" s="31"/>
      <c r="H102" s="59"/>
      <c r="I102" s="31"/>
      <c r="J102" s="59"/>
      <c r="K102" s="31"/>
      <c r="L102" s="31"/>
      <c r="M102" s="13"/>
      <c r="N102" s="2"/>
      <c r="O102" s="2"/>
      <c r="P102" s="2"/>
      <c r="Q102" s="2"/>
    </row>
    <row r="103" thickTop="1">
      <c r="A103" s="10"/>
      <c r="B103" s="48">
        <v>13</v>
      </c>
      <c r="C103" s="49" t="s">
        <v>179</v>
      </c>
      <c r="D103" s="49" t="s">
        <v>129</v>
      </c>
      <c r="E103" s="49" t="s">
        <v>180</v>
      </c>
      <c r="F103" s="49" t="s">
        <v>7</v>
      </c>
      <c r="G103" s="50" t="s">
        <v>144</v>
      </c>
      <c r="H103" s="60">
        <v>33.149999999999999</v>
      </c>
      <c r="I103" s="61">
        <v>0</v>
      </c>
      <c r="J103" s="62">
        <f>ROUND(H103*I103,2)</f>
        <v>0</v>
      </c>
      <c r="K103" s="63">
        <v>0.20999999999999999</v>
      </c>
      <c r="L103" s="64">
        <f>ROUND(J103*1.21,2)</f>
        <v>0</v>
      </c>
      <c r="M103" s="13"/>
      <c r="N103" s="2"/>
      <c r="O103" s="2"/>
      <c r="P103" s="2"/>
      <c r="Q103" s="40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56" t="s">
        <v>76</v>
      </c>
      <c r="C104" s="1"/>
      <c r="D104" s="1"/>
      <c r="E104" s="57" t="s">
        <v>184</v>
      </c>
      <c r="F104" s="1"/>
      <c r="G104" s="1"/>
      <c r="H104" s="47"/>
      <c r="I104" s="1"/>
      <c r="J104" s="47"/>
      <c r="K104" s="1"/>
      <c r="L104" s="1"/>
      <c r="M104" s="13"/>
      <c r="N104" s="2"/>
      <c r="O104" s="2"/>
      <c r="P104" s="2"/>
      <c r="Q104" s="2"/>
    </row>
    <row r="105">
      <c r="A105" s="10"/>
      <c r="B105" s="56" t="s">
        <v>78</v>
      </c>
      <c r="C105" s="1"/>
      <c r="D105" s="1"/>
      <c r="E105" s="57" t="s">
        <v>384</v>
      </c>
      <c r="F105" s="1"/>
      <c r="G105" s="1"/>
      <c r="H105" s="47"/>
      <c r="I105" s="1"/>
      <c r="J105" s="47"/>
      <c r="K105" s="1"/>
      <c r="L105" s="1"/>
      <c r="M105" s="13"/>
      <c r="N105" s="2"/>
      <c r="O105" s="2"/>
      <c r="P105" s="2"/>
      <c r="Q105" s="2"/>
    </row>
    <row r="106">
      <c r="A106" s="10"/>
      <c r="B106" s="56" t="s">
        <v>80</v>
      </c>
      <c r="C106" s="1"/>
      <c r="D106" s="1"/>
      <c r="E106" s="57" t="s">
        <v>183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82</v>
      </c>
      <c r="C107" s="1"/>
      <c r="D107" s="1"/>
      <c r="E107" s="57" t="s">
        <v>83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 thickBot="1">
      <c r="A108" s="10"/>
      <c r="B108" s="58" t="s">
        <v>84</v>
      </c>
      <c r="C108" s="31"/>
      <c r="D108" s="31"/>
      <c r="E108" s="29"/>
      <c r="F108" s="31"/>
      <c r="G108" s="31"/>
      <c r="H108" s="59"/>
      <c r="I108" s="31"/>
      <c r="J108" s="59"/>
      <c r="K108" s="31"/>
      <c r="L108" s="31"/>
      <c r="M108" s="13"/>
      <c r="N108" s="2"/>
      <c r="O108" s="2"/>
      <c r="P108" s="2"/>
      <c r="Q108" s="2"/>
    </row>
    <row r="109" thickTop="1">
      <c r="A109" s="10"/>
      <c r="B109" s="48">
        <v>14</v>
      </c>
      <c r="C109" s="49" t="s">
        <v>186</v>
      </c>
      <c r="D109" s="49"/>
      <c r="E109" s="49" t="s">
        <v>187</v>
      </c>
      <c r="F109" s="49" t="s">
        <v>7</v>
      </c>
      <c r="G109" s="50" t="s">
        <v>144</v>
      </c>
      <c r="H109" s="60">
        <v>62.869999999999997</v>
      </c>
      <c r="I109" s="61">
        <v>0</v>
      </c>
      <c r="J109" s="62">
        <f>ROUND(H109*I109,2)</f>
        <v>0</v>
      </c>
      <c r="K109" s="63">
        <v>0.20999999999999999</v>
      </c>
      <c r="L109" s="64">
        <f>ROUND(J109*1.21,2)</f>
        <v>0</v>
      </c>
      <c r="M109" s="13"/>
      <c r="N109" s="2"/>
      <c r="O109" s="2"/>
      <c r="P109" s="2"/>
      <c r="Q109" s="40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56" t="s">
        <v>76</v>
      </c>
      <c r="C110" s="1"/>
      <c r="D110" s="1"/>
      <c r="E110" s="57" t="s">
        <v>188</v>
      </c>
      <c r="F110" s="1"/>
      <c r="G110" s="1"/>
      <c r="H110" s="47"/>
      <c r="I110" s="1"/>
      <c r="J110" s="47"/>
      <c r="K110" s="1"/>
      <c r="L110" s="1"/>
      <c r="M110" s="13"/>
      <c r="N110" s="2"/>
      <c r="O110" s="2"/>
      <c r="P110" s="2"/>
      <c r="Q110" s="2"/>
    </row>
    <row r="111">
      <c r="A111" s="10"/>
      <c r="B111" s="56" t="s">
        <v>78</v>
      </c>
      <c r="C111" s="1"/>
      <c r="D111" s="1"/>
      <c r="E111" s="57" t="s">
        <v>385</v>
      </c>
      <c r="F111" s="1"/>
      <c r="G111" s="1"/>
      <c r="H111" s="47"/>
      <c r="I111" s="1"/>
      <c r="J111" s="47"/>
      <c r="K111" s="1"/>
      <c r="L111" s="1"/>
      <c r="M111" s="13"/>
      <c r="N111" s="2"/>
      <c r="O111" s="2"/>
      <c r="P111" s="2"/>
      <c r="Q111" s="2"/>
    </row>
    <row r="112">
      <c r="A112" s="10"/>
      <c r="B112" s="56" t="s">
        <v>80</v>
      </c>
      <c r="C112" s="1"/>
      <c r="D112" s="1"/>
      <c r="E112" s="57" t="s">
        <v>190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82</v>
      </c>
      <c r="C113" s="1"/>
      <c r="D113" s="1"/>
      <c r="E113" s="57" t="s">
        <v>83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 thickBot="1">
      <c r="A114" s="10"/>
      <c r="B114" s="58" t="s">
        <v>84</v>
      </c>
      <c r="C114" s="31"/>
      <c r="D114" s="31"/>
      <c r="E114" s="29"/>
      <c r="F114" s="31"/>
      <c r="G114" s="31"/>
      <c r="H114" s="59"/>
      <c r="I114" s="31"/>
      <c r="J114" s="59"/>
      <c r="K114" s="31"/>
      <c r="L114" s="31"/>
      <c r="M114" s="13"/>
      <c r="N114" s="2"/>
      <c r="O114" s="2"/>
      <c r="P114" s="2"/>
      <c r="Q114" s="2"/>
    </row>
    <row r="115" thickTop="1" thickBot="1" ht="25" customHeight="1">
      <c r="A115" s="10"/>
      <c r="B115" s="1"/>
      <c r="C115" s="65">
        <v>1</v>
      </c>
      <c r="D115" s="1"/>
      <c r="E115" s="65" t="s">
        <v>118</v>
      </c>
      <c r="F115" s="1"/>
      <c r="G115" s="66" t="s">
        <v>110</v>
      </c>
      <c r="H115" s="67">
        <f>J55+J61+J67+J73+J79+J85+J91+J97+J103+J109</f>
        <v>0</v>
      </c>
      <c r="I115" s="66" t="s">
        <v>111</v>
      </c>
      <c r="J115" s="68">
        <f>(L115-H115)</f>
        <v>0</v>
      </c>
      <c r="K115" s="66" t="s">
        <v>112</v>
      </c>
      <c r="L115" s="69">
        <f>ROUND((J55+J61+J67+J73+J79+J85+J91+J97+J103+J109)*1.21,2)</f>
        <v>0</v>
      </c>
      <c r="M115" s="13"/>
      <c r="N115" s="2"/>
      <c r="O115" s="2"/>
      <c r="P115" s="2"/>
      <c r="Q115" s="40">
        <f>0+Q55+Q61+Q67+Q73+Q79+Q85+Q91+Q97+Q103+Q109</f>
        <v>0</v>
      </c>
      <c r="R115" s="9">
        <f>0+R55+R61+R67+R73+R79+R85+R91+R97+R103+R109</f>
        <v>0</v>
      </c>
      <c r="S115" s="70">
        <f>Q115*(1+J115)+R115</f>
        <v>0</v>
      </c>
    </row>
    <row r="116" thickTop="1" thickBot="1" ht="25" customHeight="1">
      <c r="A116" s="10"/>
      <c r="B116" s="71"/>
      <c r="C116" s="71"/>
      <c r="D116" s="71"/>
      <c r="E116" s="71"/>
      <c r="F116" s="71"/>
      <c r="G116" s="72" t="s">
        <v>113</v>
      </c>
      <c r="H116" s="73">
        <f>0+J55+J61+J67+J73+J79+J85+J91+J97+J103+J109</f>
        <v>0</v>
      </c>
      <c r="I116" s="72" t="s">
        <v>114</v>
      </c>
      <c r="J116" s="74">
        <f>0+J115</f>
        <v>0</v>
      </c>
      <c r="K116" s="72" t="s">
        <v>115</v>
      </c>
      <c r="L116" s="75">
        <f>0+L115</f>
        <v>0</v>
      </c>
      <c r="M116" s="13"/>
      <c r="N116" s="2"/>
      <c r="O116" s="2"/>
      <c r="P116" s="2"/>
      <c r="Q116" s="2"/>
    </row>
    <row r="117" ht="40" customHeight="1">
      <c r="A117" s="10"/>
      <c r="B117" s="79" t="s">
        <v>201</v>
      </c>
      <c r="C117" s="1"/>
      <c r="D117" s="1"/>
      <c r="E117" s="1"/>
      <c r="F117" s="1"/>
      <c r="G117" s="1"/>
      <c r="H117" s="47"/>
      <c r="I117" s="1"/>
      <c r="J117" s="47"/>
      <c r="K117" s="1"/>
      <c r="L117" s="1"/>
      <c r="M117" s="13"/>
      <c r="N117" s="2"/>
      <c r="O117" s="2"/>
      <c r="P117" s="2"/>
      <c r="Q117" s="2"/>
    </row>
    <row r="118">
      <c r="A118" s="10"/>
      <c r="B118" s="48">
        <v>15</v>
      </c>
      <c r="C118" s="49" t="s">
        <v>216</v>
      </c>
      <c r="D118" s="49"/>
      <c r="E118" s="49" t="s">
        <v>217</v>
      </c>
      <c r="F118" s="49" t="s">
        <v>7</v>
      </c>
      <c r="G118" s="50" t="s">
        <v>107</v>
      </c>
      <c r="H118" s="51">
        <v>1</v>
      </c>
      <c r="I118" s="52">
        <v>0</v>
      </c>
      <c r="J118" s="53">
        <f>ROUND(H118*I118,2)</f>
        <v>0</v>
      </c>
      <c r="K118" s="54">
        <v>0.20999999999999999</v>
      </c>
      <c r="L118" s="55">
        <f>ROUND(J118*1.21,2)</f>
        <v>0</v>
      </c>
      <c r="M118" s="13"/>
      <c r="N118" s="2"/>
      <c r="O118" s="2"/>
      <c r="P118" s="2"/>
      <c r="Q118" s="40">
        <f>IF(ISNUMBER(K118),IF(H118&gt;0,IF(I118&gt;0,J118,0),0),0)</f>
        <v>0</v>
      </c>
      <c r="R118" s="9">
        <f>IF(ISNUMBER(K118)=FALSE,J118,0)</f>
        <v>0</v>
      </c>
    </row>
    <row r="119">
      <c r="A119" s="10"/>
      <c r="B119" s="56" t="s">
        <v>76</v>
      </c>
      <c r="C119" s="1"/>
      <c r="D119" s="1"/>
      <c r="E119" s="57" t="s">
        <v>218</v>
      </c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56" t="s">
        <v>78</v>
      </c>
      <c r="C120" s="1"/>
      <c r="D120" s="1"/>
      <c r="E120" s="57" t="s">
        <v>79</v>
      </c>
      <c r="F120" s="1"/>
      <c r="G120" s="1"/>
      <c r="H120" s="47"/>
      <c r="I120" s="1"/>
      <c r="J120" s="47"/>
      <c r="K120" s="1"/>
      <c r="L120" s="1"/>
      <c r="M120" s="13"/>
      <c r="N120" s="2"/>
      <c r="O120" s="2"/>
      <c r="P120" s="2"/>
      <c r="Q120" s="2"/>
    </row>
    <row r="121">
      <c r="A121" s="10"/>
      <c r="B121" s="56" t="s">
        <v>80</v>
      </c>
      <c r="C121" s="1"/>
      <c r="D121" s="1"/>
      <c r="E121" s="57" t="s">
        <v>220</v>
      </c>
      <c r="F121" s="1"/>
      <c r="G121" s="1"/>
      <c r="H121" s="47"/>
      <c r="I121" s="1"/>
      <c r="J121" s="47"/>
      <c r="K121" s="1"/>
      <c r="L121" s="1"/>
      <c r="M121" s="13"/>
      <c r="N121" s="2"/>
      <c r="O121" s="2"/>
      <c r="P121" s="2"/>
      <c r="Q121" s="2"/>
    </row>
    <row r="122">
      <c r="A122" s="10"/>
      <c r="B122" s="56" t="s">
        <v>82</v>
      </c>
      <c r="C122" s="1"/>
      <c r="D122" s="1"/>
      <c r="E122" s="57" t="s">
        <v>83</v>
      </c>
      <c r="F122" s="1"/>
      <c r="G122" s="1"/>
      <c r="H122" s="47"/>
      <c r="I122" s="1"/>
      <c r="J122" s="47"/>
      <c r="K122" s="1"/>
      <c r="L122" s="1"/>
      <c r="M122" s="13"/>
      <c r="N122" s="2"/>
      <c r="O122" s="2"/>
      <c r="P122" s="2"/>
      <c r="Q122" s="2"/>
    </row>
    <row r="123" thickBot="1">
      <c r="A123" s="10"/>
      <c r="B123" s="58" t="s">
        <v>84</v>
      </c>
      <c r="C123" s="31"/>
      <c r="D123" s="31"/>
      <c r="E123" s="29"/>
      <c r="F123" s="31"/>
      <c r="G123" s="31"/>
      <c r="H123" s="59"/>
      <c r="I123" s="31"/>
      <c r="J123" s="59"/>
      <c r="K123" s="31"/>
      <c r="L123" s="31"/>
      <c r="M123" s="13"/>
      <c r="N123" s="2"/>
      <c r="O123" s="2"/>
      <c r="P123" s="2"/>
      <c r="Q123" s="2"/>
    </row>
    <row r="124" thickTop="1" thickBot="1" ht="25" customHeight="1">
      <c r="A124" s="10"/>
      <c r="B124" s="1"/>
      <c r="C124" s="65">
        <v>9</v>
      </c>
      <c r="D124" s="1"/>
      <c r="E124" s="65" t="s">
        <v>120</v>
      </c>
      <c r="F124" s="1"/>
      <c r="G124" s="66" t="s">
        <v>110</v>
      </c>
      <c r="H124" s="67">
        <f>0+J118</f>
        <v>0</v>
      </c>
      <c r="I124" s="66" t="s">
        <v>111</v>
      </c>
      <c r="J124" s="68">
        <f>(L124-H124)</f>
        <v>0</v>
      </c>
      <c r="K124" s="66" t="s">
        <v>112</v>
      </c>
      <c r="L124" s="69">
        <f>ROUND((0+J118)*1.21,2)</f>
        <v>0</v>
      </c>
      <c r="M124" s="13"/>
      <c r="N124" s="2"/>
      <c r="O124" s="2"/>
      <c r="P124" s="2"/>
      <c r="Q124" s="40">
        <f>0+Q118</f>
        <v>0</v>
      </c>
      <c r="R124" s="9">
        <f>0+R118</f>
        <v>0</v>
      </c>
      <c r="S124" s="70">
        <f>Q124*(1+J124)+R124</f>
        <v>0</v>
      </c>
    </row>
    <row r="125" thickTop="1" thickBot="1" ht="25" customHeight="1">
      <c r="A125" s="10"/>
      <c r="B125" s="71"/>
      <c r="C125" s="71"/>
      <c r="D125" s="71"/>
      <c r="E125" s="71"/>
      <c r="F125" s="71"/>
      <c r="G125" s="72" t="s">
        <v>113</v>
      </c>
      <c r="H125" s="73">
        <f>0+J118</f>
        <v>0</v>
      </c>
      <c r="I125" s="72" t="s">
        <v>114</v>
      </c>
      <c r="J125" s="74">
        <f>0+J124</f>
        <v>0</v>
      </c>
      <c r="K125" s="72" t="s">
        <v>115</v>
      </c>
      <c r="L125" s="75">
        <f>0+L124</f>
        <v>0</v>
      </c>
      <c r="M125" s="13"/>
      <c r="N125" s="2"/>
      <c r="O125" s="2"/>
      <c r="P125" s="2"/>
      <c r="Q125" s="2"/>
    </row>
    <row r="126">
      <c r="A126" s="14"/>
      <c r="B126" s="4"/>
      <c r="C126" s="4"/>
      <c r="D126" s="4"/>
      <c r="E126" s="4"/>
      <c r="F126" s="4"/>
      <c r="G126" s="4"/>
      <c r="H126" s="76"/>
      <c r="I126" s="4"/>
      <c r="J126" s="76"/>
      <c r="K126" s="4"/>
      <c r="L126" s="4"/>
      <c r="M126" s="15"/>
      <c r="N126" s="2"/>
      <c r="O126" s="2"/>
      <c r="P126" s="2"/>
      <c r="Q126" s="2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"/>
      <c r="O127" s="2"/>
      <c r="P127" s="2"/>
      <c r="Q127" s="2"/>
    </row>
  </sheetData>
  <mergeCells count="94">
    <mergeCell ref="B35:D35"/>
    <mergeCell ref="B36:D36"/>
    <mergeCell ref="B37:D37"/>
    <mergeCell ref="B38:D38"/>
    <mergeCell ref="B39:D39"/>
    <mergeCell ref="B41:D41"/>
    <mergeCell ref="B42:D42"/>
    <mergeCell ref="B43:D43"/>
    <mergeCell ref="B44:D44"/>
    <mergeCell ref="B45:D45"/>
    <mergeCell ref="B47:D47"/>
    <mergeCell ref="B48:D48"/>
    <mergeCell ref="B49:D49"/>
    <mergeCell ref="B50:D50"/>
    <mergeCell ref="B51:D51"/>
    <mergeCell ref="B56:D56"/>
    <mergeCell ref="B57:D57"/>
    <mergeCell ref="B58:D58"/>
    <mergeCell ref="B59:D59"/>
    <mergeCell ref="B60:D60"/>
    <mergeCell ref="B54:L5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3:D33"/>
    <mergeCell ref="B21:D21"/>
    <mergeCell ref="B22:D22"/>
    <mergeCell ref="B62:D62"/>
    <mergeCell ref="B63:D63"/>
    <mergeCell ref="B64:D64"/>
    <mergeCell ref="B65:D65"/>
    <mergeCell ref="B66:D66"/>
    <mergeCell ref="B68:D68"/>
    <mergeCell ref="B69:D69"/>
    <mergeCell ref="B70:D70"/>
    <mergeCell ref="B71:D71"/>
    <mergeCell ref="B72:D72"/>
    <mergeCell ref="B74:D74"/>
    <mergeCell ref="B75:D75"/>
    <mergeCell ref="B76:D76"/>
    <mergeCell ref="B77:D77"/>
    <mergeCell ref="B78:D78"/>
    <mergeCell ref="B80:D80"/>
    <mergeCell ref="B81:D81"/>
    <mergeCell ref="B82:D82"/>
    <mergeCell ref="B83:D83"/>
    <mergeCell ref="B84:D84"/>
    <mergeCell ref="B86:D86"/>
    <mergeCell ref="B87:D87"/>
    <mergeCell ref="B88:D88"/>
    <mergeCell ref="B89:D89"/>
    <mergeCell ref="B90:D90"/>
    <mergeCell ref="B92:D92"/>
    <mergeCell ref="B93:D93"/>
    <mergeCell ref="B94:D94"/>
    <mergeCell ref="B95:D95"/>
    <mergeCell ref="B96:D96"/>
    <mergeCell ref="B98:D98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4:D114"/>
    <mergeCell ref="B117:L117"/>
    <mergeCell ref="B119:D119"/>
    <mergeCell ref="B120:D120"/>
    <mergeCell ref="B121:D121"/>
    <mergeCell ref="B122:D122"/>
    <mergeCell ref="B123:D12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II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0+(H42+H51+H66+H129+H138)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0+H43+H52+H67+H130+H139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386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ROUND(0+((H42+H51+H66+H129+H138)*1.21),2)</f>
        <v>0</v>
      </c>
      <c r="K11" s="1"/>
      <c r="L11" s="1"/>
      <c r="M11" s="13"/>
      <c r="N11" s="2"/>
      <c r="O11" s="2"/>
      <c r="P11" s="2"/>
      <c r="Q11" s="40">
        <f>IF(SUM(K20:K24)&gt;0,ROUND(SUM(S20:S24)/SUM(K20:K24)-1,8),0)</f>
        <v>0</v>
      </c>
      <c r="R11" s="9">
        <f>AVERAGE(J42,J51,J66,J129,J138)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1</v>
      </c>
      <c r="C20" s="1"/>
      <c r="D20" s="1"/>
      <c r="E20" s="44" t="s">
        <v>118</v>
      </c>
      <c r="F20" s="1"/>
      <c r="G20" s="1"/>
      <c r="H20" s="1"/>
      <c r="I20" s="1"/>
      <c r="J20" s="1"/>
      <c r="K20" s="45">
        <f>0+J30+J36</f>
        <v>0</v>
      </c>
      <c r="L20" s="45">
        <f>0+L42</f>
        <v>0</v>
      </c>
      <c r="M20" s="13"/>
      <c r="N20" s="2"/>
      <c r="O20" s="2"/>
      <c r="P20" s="2"/>
      <c r="Q20" s="2"/>
      <c r="S20" s="9">
        <f>S42</f>
        <v>0</v>
      </c>
    </row>
    <row r="21">
      <c r="A21" s="10"/>
      <c r="B21" s="43">
        <v>2</v>
      </c>
      <c r="C21" s="1"/>
      <c r="D21" s="1"/>
      <c r="E21" s="44" t="s">
        <v>222</v>
      </c>
      <c r="F21" s="1"/>
      <c r="G21" s="1"/>
      <c r="H21" s="1"/>
      <c r="I21" s="1"/>
      <c r="J21" s="1"/>
      <c r="K21" s="45">
        <f>0+J45</f>
        <v>0</v>
      </c>
      <c r="L21" s="45">
        <f>0+L51</f>
        <v>0</v>
      </c>
      <c r="M21" s="13"/>
      <c r="N21" s="2"/>
      <c r="O21" s="2"/>
      <c r="P21" s="2"/>
      <c r="Q21" s="2"/>
      <c r="S21" s="9">
        <f>S51</f>
        <v>0</v>
      </c>
    </row>
    <row r="22">
      <c r="A22" s="10"/>
      <c r="B22" s="43">
        <v>4</v>
      </c>
      <c r="C22" s="1"/>
      <c r="D22" s="1"/>
      <c r="E22" s="44" t="s">
        <v>223</v>
      </c>
      <c r="F22" s="1"/>
      <c r="G22" s="1"/>
      <c r="H22" s="1"/>
      <c r="I22" s="1"/>
      <c r="J22" s="1"/>
      <c r="K22" s="45">
        <f>0+J54+J60</f>
        <v>0</v>
      </c>
      <c r="L22" s="45">
        <f>0+L66</f>
        <v>0</v>
      </c>
      <c r="M22" s="13"/>
      <c r="N22" s="2"/>
      <c r="O22" s="2"/>
      <c r="P22" s="2"/>
      <c r="Q22" s="2"/>
      <c r="S22" s="9">
        <f>S66</f>
        <v>0</v>
      </c>
    </row>
    <row r="23">
      <c r="A23" s="10"/>
      <c r="B23" s="43">
        <v>5</v>
      </c>
      <c r="C23" s="1"/>
      <c r="D23" s="1"/>
      <c r="E23" s="44" t="s">
        <v>224</v>
      </c>
      <c r="F23" s="1"/>
      <c r="G23" s="1"/>
      <c r="H23" s="1"/>
      <c r="I23" s="1"/>
      <c r="J23" s="1"/>
      <c r="K23" s="45">
        <f>0+J69+J75+J81+J87+J93+J99+J105+J111+J117+J123</f>
        <v>0</v>
      </c>
      <c r="L23" s="45">
        <f>0+L129</f>
        <v>0</v>
      </c>
      <c r="M23" s="13"/>
      <c r="N23" s="2"/>
      <c r="O23" s="2"/>
      <c r="P23" s="2"/>
      <c r="Q23" s="2"/>
      <c r="S23" s="9">
        <f>S129</f>
        <v>0</v>
      </c>
    </row>
    <row r="24">
      <c r="A24" s="10"/>
      <c r="B24" s="43">
        <v>9</v>
      </c>
      <c r="C24" s="1"/>
      <c r="D24" s="1"/>
      <c r="E24" s="44" t="s">
        <v>120</v>
      </c>
      <c r="F24" s="1"/>
      <c r="G24" s="1"/>
      <c r="H24" s="1"/>
      <c r="I24" s="1"/>
      <c r="J24" s="1"/>
      <c r="K24" s="45">
        <f>0+J132</f>
        <v>0</v>
      </c>
      <c r="L24" s="45">
        <f>0+L138</f>
        <v>0</v>
      </c>
      <c r="M24" s="13"/>
      <c r="N24" s="2"/>
      <c r="O24" s="2"/>
      <c r="P24" s="2"/>
      <c r="Q24" s="2"/>
      <c r="S24" s="9">
        <f>S138</f>
        <v>0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5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10"/>
      <c r="B28" s="41" t="s">
        <v>65</v>
      </c>
      <c r="C28" s="41" t="s">
        <v>61</v>
      </c>
      <c r="D28" s="41" t="s">
        <v>66</v>
      </c>
      <c r="E28" s="41" t="s">
        <v>62</v>
      </c>
      <c r="F28" s="41" t="s">
        <v>67</v>
      </c>
      <c r="G28" s="42" t="s">
        <v>68</v>
      </c>
      <c r="H28" s="23" t="s">
        <v>69</v>
      </c>
      <c r="I28" s="23" t="s">
        <v>70</v>
      </c>
      <c r="J28" s="23" t="s">
        <v>17</v>
      </c>
      <c r="K28" s="42" t="s">
        <v>71</v>
      </c>
      <c r="L28" s="23" t="s">
        <v>18</v>
      </c>
      <c r="M28" s="78"/>
      <c r="N28" s="2"/>
      <c r="O28" s="2"/>
      <c r="P28" s="2"/>
      <c r="Q28" s="2"/>
    </row>
    <row r="29" ht="40" customHeight="1">
      <c r="A29" s="10"/>
      <c r="B29" s="46" t="s">
        <v>141</v>
      </c>
      <c r="C29" s="1"/>
      <c r="D29" s="1"/>
      <c r="E29" s="1"/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48">
        <v>1</v>
      </c>
      <c r="C30" s="49" t="s">
        <v>225</v>
      </c>
      <c r="D30" s="49" t="s">
        <v>123</v>
      </c>
      <c r="E30" s="49" t="s">
        <v>226</v>
      </c>
      <c r="F30" s="49" t="s">
        <v>7</v>
      </c>
      <c r="G30" s="50" t="s">
        <v>227</v>
      </c>
      <c r="H30" s="51">
        <v>94.299999999999997</v>
      </c>
      <c r="I30" s="52">
        <v>0</v>
      </c>
      <c r="J30" s="53">
        <f>ROUND(H30*I30,2)</f>
        <v>0</v>
      </c>
      <c r="K30" s="54">
        <v>0.20999999999999999</v>
      </c>
      <c r="L30" s="55">
        <f>ROUND(J30*1.21,2)</f>
        <v>0</v>
      </c>
      <c r="M30" s="13"/>
      <c r="N30" s="2"/>
      <c r="O30" s="2"/>
      <c r="P30" s="2"/>
      <c r="Q30" s="40">
        <f>IF(ISNUMBER(K30),IF(H30&gt;0,IF(I30&gt;0,J30,0),0),0)</f>
        <v>0</v>
      </c>
      <c r="R30" s="9">
        <f>IF(ISNUMBER(K30)=FALSE,J30,0)</f>
        <v>0</v>
      </c>
    </row>
    <row r="31">
      <c r="A31" s="10"/>
      <c r="B31" s="56" t="s">
        <v>76</v>
      </c>
      <c r="C31" s="1"/>
      <c r="D31" s="1"/>
      <c r="E31" s="57" t="s">
        <v>7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78</v>
      </c>
      <c r="C32" s="1"/>
      <c r="D32" s="1"/>
      <c r="E32" s="57" t="s">
        <v>387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80</v>
      </c>
      <c r="C33" s="1"/>
      <c r="D33" s="1"/>
      <c r="E33" s="57" t="s">
        <v>229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82</v>
      </c>
      <c r="C34" s="1"/>
      <c r="D34" s="1"/>
      <c r="E34" s="57" t="s">
        <v>83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 thickBot="1">
      <c r="A35" s="10"/>
      <c r="B35" s="58" t="s">
        <v>84</v>
      </c>
      <c r="C35" s="31"/>
      <c r="D35" s="31"/>
      <c r="E35" s="29"/>
      <c r="F35" s="31"/>
      <c r="G35" s="31"/>
      <c r="H35" s="59"/>
      <c r="I35" s="31"/>
      <c r="J35" s="59"/>
      <c r="K35" s="31"/>
      <c r="L35" s="31"/>
      <c r="M35" s="13"/>
      <c r="N35" s="2"/>
      <c r="O35" s="2"/>
      <c r="P35" s="2"/>
      <c r="Q35" s="2"/>
    </row>
    <row r="36" thickTop="1">
      <c r="A36" s="10"/>
      <c r="B36" s="48">
        <v>2</v>
      </c>
      <c r="C36" s="49" t="s">
        <v>225</v>
      </c>
      <c r="D36" s="49" t="s">
        <v>129</v>
      </c>
      <c r="E36" s="49" t="s">
        <v>226</v>
      </c>
      <c r="F36" s="49" t="s">
        <v>7</v>
      </c>
      <c r="G36" s="50" t="s">
        <v>227</v>
      </c>
      <c r="H36" s="60">
        <v>66.299999999999997</v>
      </c>
      <c r="I36" s="61">
        <v>0</v>
      </c>
      <c r="J36" s="62">
        <f>ROUND(H36*I36,2)</f>
        <v>0</v>
      </c>
      <c r="K36" s="63">
        <v>0.20999999999999999</v>
      </c>
      <c r="L36" s="64">
        <f>ROUND(J36*1.21,2)</f>
        <v>0</v>
      </c>
      <c r="M36" s="13"/>
      <c r="N36" s="2"/>
      <c r="O36" s="2"/>
      <c r="P36" s="2"/>
      <c r="Q36" s="40">
        <f>IF(ISNUMBER(K36),IF(H36&gt;0,IF(I36&gt;0,J36,0),0),0)</f>
        <v>0</v>
      </c>
      <c r="R36" s="9">
        <f>IF(ISNUMBER(K36)=FALSE,J36,0)</f>
        <v>0</v>
      </c>
    </row>
    <row r="37">
      <c r="A37" s="10"/>
      <c r="B37" s="56" t="s">
        <v>76</v>
      </c>
      <c r="C37" s="1"/>
      <c r="D37" s="1"/>
      <c r="E37" s="57" t="s">
        <v>230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78</v>
      </c>
      <c r="C38" s="1"/>
      <c r="D38" s="1"/>
      <c r="E38" s="57" t="s">
        <v>388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80</v>
      </c>
      <c r="C39" s="1"/>
      <c r="D39" s="1"/>
      <c r="E39" s="57" t="s">
        <v>229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82</v>
      </c>
      <c r="C40" s="1"/>
      <c r="D40" s="1"/>
      <c r="E40" s="57" t="s">
        <v>83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 thickBot="1">
      <c r="A41" s="10"/>
      <c r="B41" s="58" t="s">
        <v>84</v>
      </c>
      <c r="C41" s="31"/>
      <c r="D41" s="31"/>
      <c r="E41" s="29"/>
      <c r="F41" s="31"/>
      <c r="G41" s="31"/>
      <c r="H41" s="59"/>
      <c r="I41" s="31"/>
      <c r="J41" s="59"/>
      <c r="K41" s="31"/>
      <c r="L41" s="31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5">
        <v>1</v>
      </c>
      <c r="D42" s="1"/>
      <c r="E42" s="65" t="s">
        <v>118</v>
      </c>
      <c r="F42" s="1"/>
      <c r="G42" s="66" t="s">
        <v>110</v>
      </c>
      <c r="H42" s="67">
        <f>J30+J36</f>
        <v>0</v>
      </c>
      <c r="I42" s="66" t="s">
        <v>111</v>
      </c>
      <c r="J42" s="68">
        <f>(L42-H42)</f>
        <v>0</v>
      </c>
      <c r="K42" s="66" t="s">
        <v>112</v>
      </c>
      <c r="L42" s="69">
        <f>ROUND((J30+J36)*1.21,2)</f>
        <v>0</v>
      </c>
      <c r="M42" s="13"/>
      <c r="N42" s="2"/>
      <c r="O42" s="2"/>
      <c r="P42" s="2"/>
      <c r="Q42" s="40">
        <f>0+Q30+Q36</f>
        <v>0</v>
      </c>
      <c r="R42" s="9">
        <f>0+R30+R36</f>
        <v>0</v>
      </c>
      <c r="S42" s="70">
        <f>Q42*(1+J42)+R42</f>
        <v>0</v>
      </c>
    </row>
    <row r="43" thickTop="1" thickBot="1" ht="25" customHeight="1">
      <c r="A43" s="10"/>
      <c r="B43" s="71"/>
      <c r="C43" s="71"/>
      <c r="D43" s="71"/>
      <c r="E43" s="71"/>
      <c r="F43" s="71"/>
      <c r="G43" s="72" t="s">
        <v>113</v>
      </c>
      <c r="H43" s="73">
        <f>0+J30+J36</f>
        <v>0</v>
      </c>
      <c r="I43" s="72" t="s">
        <v>114</v>
      </c>
      <c r="J43" s="74">
        <f>0+J42</f>
        <v>0</v>
      </c>
      <c r="K43" s="72" t="s">
        <v>115</v>
      </c>
      <c r="L43" s="75">
        <f>0+L42</f>
        <v>0</v>
      </c>
      <c r="M43" s="13"/>
      <c r="N43" s="2"/>
      <c r="O43" s="2"/>
      <c r="P43" s="2"/>
      <c r="Q43" s="2"/>
    </row>
    <row r="44" ht="40" customHeight="1">
      <c r="A44" s="10"/>
      <c r="B44" s="79" t="s">
        <v>232</v>
      </c>
      <c r="C44" s="1"/>
      <c r="D44" s="1"/>
      <c r="E44" s="1"/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48">
        <v>3</v>
      </c>
      <c r="C45" s="49" t="s">
        <v>233</v>
      </c>
      <c r="D45" s="49"/>
      <c r="E45" s="49" t="s">
        <v>234</v>
      </c>
      <c r="F45" s="49" t="s">
        <v>7</v>
      </c>
      <c r="G45" s="50" t="s">
        <v>227</v>
      </c>
      <c r="H45" s="51">
        <v>66.299999999999997</v>
      </c>
      <c r="I45" s="52">
        <v>0</v>
      </c>
      <c r="J45" s="53">
        <f>ROUND(H45*I45,2)</f>
        <v>0</v>
      </c>
      <c r="K45" s="54">
        <v>0.20999999999999999</v>
      </c>
      <c r="L45" s="55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235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389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237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 thickBot="1" ht="25" customHeight="1">
      <c r="A51" s="10"/>
      <c r="B51" s="1"/>
      <c r="C51" s="65">
        <v>2</v>
      </c>
      <c r="D51" s="1"/>
      <c r="E51" s="65" t="s">
        <v>222</v>
      </c>
      <c r="F51" s="1"/>
      <c r="G51" s="66" t="s">
        <v>110</v>
      </c>
      <c r="H51" s="67">
        <f>0+J45</f>
        <v>0</v>
      </c>
      <c r="I51" s="66" t="s">
        <v>111</v>
      </c>
      <c r="J51" s="68">
        <f>(L51-H51)</f>
        <v>0</v>
      </c>
      <c r="K51" s="66" t="s">
        <v>112</v>
      </c>
      <c r="L51" s="69">
        <f>ROUND((0+J45)*1.21,2)</f>
        <v>0</v>
      </c>
      <c r="M51" s="13"/>
      <c r="N51" s="2"/>
      <c r="O51" s="2"/>
      <c r="P51" s="2"/>
      <c r="Q51" s="40">
        <f>0+Q45</f>
        <v>0</v>
      </c>
      <c r="R51" s="9">
        <f>0+R45</f>
        <v>0</v>
      </c>
      <c r="S51" s="70">
        <f>Q51*(1+J51)+R51</f>
        <v>0</v>
      </c>
    </row>
    <row r="52" thickTop="1" thickBot="1" ht="25" customHeight="1">
      <c r="A52" s="10"/>
      <c r="B52" s="71"/>
      <c r="C52" s="71"/>
      <c r="D52" s="71"/>
      <c r="E52" s="71"/>
      <c r="F52" s="71"/>
      <c r="G52" s="72" t="s">
        <v>113</v>
      </c>
      <c r="H52" s="73">
        <f>0+J45</f>
        <v>0</v>
      </c>
      <c r="I52" s="72" t="s">
        <v>114</v>
      </c>
      <c r="J52" s="74">
        <f>0+J51</f>
        <v>0</v>
      </c>
      <c r="K52" s="72" t="s">
        <v>115</v>
      </c>
      <c r="L52" s="75">
        <f>0+L51</f>
        <v>0</v>
      </c>
      <c r="M52" s="13"/>
      <c r="N52" s="2"/>
      <c r="O52" s="2"/>
      <c r="P52" s="2"/>
      <c r="Q52" s="2"/>
    </row>
    <row r="53" ht="40" customHeight="1">
      <c r="A53" s="10"/>
      <c r="B53" s="79" t="s">
        <v>238</v>
      </c>
      <c r="C53" s="1"/>
      <c r="D53" s="1"/>
      <c r="E53" s="1"/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48">
        <v>4</v>
      </c>
      <c r="C54" s="49" t="s">
        <v>239</v>
      </c>
      <c r="D54" s="49"/>
      <c r="E54" s="49" t="s">
        <v>240</v>
      </c>
      <c r="F54" s="49" t="s">
        <v>7</v>
      </c>
      <c r="G54" s="50" t="s">
        <v>144</v>
      </c>
      <c r="H54" s="51">
        <v>16.574999999999999</v>
      </c>
      <c r="I54" s="52">
        <v>0</v>
      </c>
      <c r="J54" s="53">
        <f>ROUND(H54*I54,2)</f>
        <v>0</v>
      </c>
      <c r="K54" s="54">
        <v>0.20999999999999999</v>
      </c>
      <c r="L54" s="55">
        <f>ROUND(J54*1.21,2)</f>
        <v>0</v>
      </c>
      <c r="M54" s="13"/>
      <c r="N54" s="2"/>
      <c r="O54" s="2"/>
      <c r="P54" s="2"/>
      <c r="Q54" s="40">
        <f>IF(ISNUMBER(K54),IF(H54&gt;0,IF(I54&gt;0,J54,0),0),0)</f>
        <v>0</v>
      </c>
      <c r="R54" s="9">
        <f>IF(ISNUMBER(K54)=FALSE,J54,0)</f>
        <v>0</v>
      </c>
    </row>
    <row r="55">
      <c r="A55" s="10"/>
      <c r="B55" s="56" t="s">
        <v>76</v>
      </c>
      <c r="C55" s="1"/>
      <c r="D55" s="1"/>
      <c r="E55" s="57" t="s">
        <v>241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78</v>
      </c>
      <c r="C56" s="1"/>
      <c r="D56" s="1"/>
      <c r="E56" s="57" t="s">
        <v>390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>
      <c r="A57" s="10"/>
      <c r="B57" s="56" t="s">
        <v>80</v>
      </c>
      <c r="C57" s="1"/>
      <c r="D57" s="1"/>
      <c r="E57" s="57" t="s">
        <v>243</v>
      </c>
      <c r="F57" s="1"/>
      <c r="G57" s="1"/>
      <c r="H57" s="47"/>
      <c r="I57" s="1"/>
      <c r="J57" s="47"/>
      <c r="K57" s="1"/>
      <c r="L57" s="1"/>
      <c r="M57" s="13"/>
      <c r="N57" s="2"/>
      <c r="O57" s="2"/>
      <c r="P57" s="2"/>
      <c r="Q57" s="2"/>
    </row>
    <row r="58">
      <c r="A58" s="10"/>
      <c r="B58" s="56" t="s">
        <v>82</v>
      </c>
      <c r="C58" s="1"/>
      <c r="D58" s="1"/>
      <c r="E58" s="57" t="s">
        <v>83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 thickBot="1">
      <c r="A59" s="10"/>
      <c r="B59" s="58" t="s">
        <v>84</v>
      </c>
      <c r="C59" s="31"/>
      <c r="D59" s="31"/>
      <c r="E59" s="29"/>
      <c r="F59" s="31"/>
      <c r="G59" s="31"/>
      <c r="H59" s="59"/>
      <c r="I59" s="31"/>
      <c r="J59" s="59"/>
      <c r="K59" s="31"/>
      <c r="L59" s="31"/>
      <c r="M59" s="13"/>
      <c r="N59" s="2"/>
      <c r="O59" s="2"/>
      <c r="P59" s="2"/>
      <c r="Q59" s="2"/>
    </row>
    <row r="60" thickTop="1">
      <c r="A60" s="10"/>
      <c r="B60" s="48">
        <v>5</v>
      </c>
      <c r="C60" s="49" t="s">
        <v>244</v>
      </c>
      <c r="D60" s="49"/>
      <c r="E60" s="49" t="s">
        <v>245</v>
      </c>
      <c r="F60" s="49" t="s">
        <v>7</v>
      </c>
      <c r="G60" s="50" t="s">
        <v>144</v>
      </c>
      <c r="H60" s="60">
        <v>6.6299999999999999</v>
      </c>
      <c r="I60" s="61">
        <v>0</v>
      </c>
      <c r="J60" s="62">
        <f>ROUND(H60*I60,2)</f>
        <v>0</v>
      </c>
      <c r="K60" s="63">
        <v>0.20999999999999999</v>
      </c>
      <c r="L60" s="64">
        <f>ROUND(J60*1.21,2)</f>
        <v>0</v>
      </c>
      <c r="M60" s="13"/>
      <c r="N60" s="2"/>
      <c r="O60" s="2"/>
      <c r="P60" s="2"/>
      <c r="Q60" s="40">
        <f>IF(ISNUMBER(K60),IF(H60&gt;0,IF(I60&gt;0,J60,0),0),0)</f>
        <v>0</v>
      </c>
      <c r="R60" s="9">
        <f>IF(ISNUMBER(K60)=FALSE,J60,0)</f>
        <v>0</v>
      </c>
    </row>
    <row r="61">
      <c r="A61" s="10"/>
      <c r="B61" s="56" t="s">
        <v>76</v>
      </c>
      <c r="C61" s="1"/>
      <c r="D61" s="1"/>
      <c r="E61" s="57" t="s">
        <v>391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>
      <c r="A62" s="10"/>
      <c r="B62" s="56" t="s">
        <v>78</v>
      </c>
      <c r="C62" s="1"/>
      <c r="D62" s="1"/>
      <c r="E62" s="57" t="s">
        <v>392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80</v>
      </c>
      <c r="C63" s="1"/>
      <c r="D63" s="1"/>
      <c r="E63" s="57" t="s">
        <v>243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82</v>
      </c>
      <c r="C64" s="1"/>
      <c r="D64" s="1"/>
      <c r="E64" s="57" t="s">
        <v>83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 thickBot="1">
      <c r="A65" s="10"/>
      <c r="B65" s="58" t="s">
        <v>84</v>
      </c>
      <c r="C65" s="31"/>
      <c r="D65" s="31"/>
      <c r="E65" s="29"/>
      <c r="F65" s="31"/>
      <c r="G65" s="31"/>
      <c r="H65" s="59"/>
      <c r="I65" s="31"/>
      <c r="J65" s="59"/>
      <c r="K65" s="31"/>
      <c r="L65" s="31"/>
      <c r="M65" s="13"/>
      <c r="N65" s="2"/>
      <c r="O65" s="2"/>
      <c r="P65" s="2"/>
      <c r="Q65" s="2"/>
    </row>
    <row r="66" thickTop="1" thickBot="1" ht="25" customHeight="1">
      <c r="A66" s="10"/>
      <c r="B66" s="1"/>
      <c r="C66" s="65">
        <v>4</v>
      </c>
      <c r="D66" s="1"/>
      <c r="E66" s="65" t="s">
        <v>223</v>
      </c>
      <c r="F66" s="1"/>
      <c r="G66" s="66" t="s">
        <v>110</v>
      </c>
      <c r="H66" s="67">
        <f>J54+J60</f>
        <v>0</v>
      </c>
      <c r="I66" s="66" t="s">
        <v>111</v>
      </c>
      <c r="J66" s="68">
        <f>(L66-H66)</f>
        <v>0</v>
      </c>
      <c r="K66" s="66" t="s">
        <v>112</v>
      </c>
      <c r="L66" s="69">
        <f>ROUND((J54+J60)*1.21,2)</f>
        <v>0</v>
      </c>
      <c r="M66" s="13"/>
      <c r="N66" s="2"/>
      <c r="O66" s="2"/>
      <c r="P66" s="2"/>
      <c r="Q66" s="40">
        <f>0+Q54+Q60</f>
        <v>0</v>
      </c>
      <c r="R66" s="9">
        <f>0+R54+R60</f>
        <v>0</v>
      </c>
      <c r="S66" s="70">
        <f>Q66*(1+J66)+R66</f>
        <v>0</v>
      </c>
    </row>
    <row r="67" thickTop="1" thickBot="1" ht="25" customHeight="1">
      <c r="A67" s="10"/>
      <c r="B67" s="71"/>
      <c r="C67" s="71"/>
      <c r="D67" s="71"/>
      <c r="E67" s="71"/>
      <c r="F67" s="71"/>
      <c r="G67" s="72" t="s">
        <v>113</v>
      </c>
      <c r="H67" s="73">
        <f>0+J54+J60</f>
        <v>0</v>
      </c>
      <c r="I67" s="72" t="s">
        <v>114</v>
      </c>
      <c r="J67" s="74">
        <f>0+J66</f>
        <v>0</v>
      </c>
      <c r="K67" s="72" t="s">
        <v>115</v>
      </c>
      <c r="L67" s="75">
        <f>0+L66</f>
        <v>0</v>
      </c>
      <c r="M67" s="13"/>
      <c r="N67" s="2"/>
      <c r="O67" s="2"/>
      <c r="P67" s="2"/>
      <c r="Q67" s="2"/>
    </row>
    <row r="68" ht="40" customHeight="1">
      <c r="A68" s="10"/>
      <c r="B68" s="79" t="s">
        <v>248</v>
      </c>
      <c r="C68" s="1"/>
      <c r="D68" s="1"/>
      <c r="E68" s="1"/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48">
        <v>6</v>
      </c>
      <c r="C69" s="49" t="s">
        <v>249</v>
      </c>
      <c r="D69" s="49"/>
      <c r="E69" s="49" t="s">
        <v>250</v>
      </c>
      <c r="F69" s="49" t="s">
        <v>7</v>
      </c>
      <c r="G69" s="50" t="s">
        <v>227</v>
      </c>
      <c r="H69" s="51">
        <v>51</v>
      </c>
      <c r="I69" s="52">
        <v>0</v>
      </c>
      <c r="J69" s="53">
        <f>ROUND(H69*I69,2)</f>
        <v>0</v>
      </c>
      <c r="K69" s="54">
        <v>0.20999999999999999</v>
      </c>
      <c r="L69" s="55">
        <f>ROUND(J69*1.21,2)</f>
        <v>0</v>
      </c>
      <c r="M69" s="13"/>
      <c r="N69" s="2"/>
      <c r="O69" s="2"/>
      <c r="P69" s="2"/>
      <c r="Q69" s="40">
        <f>IF(ISNUMBER(K69),IF(H69&gt;0,IF(I69&gt;0,J69,0),0),0)</f>
        <v>0</v>
      </c>
      <c r="R69" s="9">
        <f>IF(ISNUMBER(K69)=FALSE,J69,0)</f>
        <v>0</v>
      </c>
    </row>
    <row r="70">
      <c r="A70" s="10"/>
      <c r="B70" s="56" t="s">
        <v>76</v>
      </c>
      <c r="C70" s="1"/>
      <c r="D70" s="1"/>
      <c r="E70" s="57" t="s">
        <v>251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78</v>
      </c>
      <c r="C71" s="1"/>
      <c r="D71" s="1"/>
      <c r="E71" s="57" t="s">
        <v>393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80</v>
      </c>
      <c r="C72" s="1"/>
      <c r="D72" s="1"/>
      <c r="E72" s="57" t="s">
        <v>253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>
      <c r="A73" s="10"/>
      <c r="B73" s="56" t="s">
        <v>82</v>
      </c>
      <c r="C73" s="1"/>
      <c r="D73" s="1"/>
      <c r="E73" s="57" t="s">
        <v>83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 thickBot="1">
      <c r="A74" s="10"/>
      <c r="B74" s="58" t="s">
        <v>84</v>
      </c>
      <c r="C74" s="31"/>
      <c r="D74" s="31"/>
      <c r="E74" s="29"/>
      <c r="F74" s="31"/>
      <c r="G74" s="31"/>
      <c r="H74" s="59"/>
      <c r="I74" s="31"/>
      <c r="J74" s="59"/>
      <c r="K74" s="31"/>
      <c r="L74" s="31"/>
      <c r="M74" s="13"/>
      <c r="N74" s="2"/>
      <c r="O74" s="2"/>
      <c r="P74" s="2"/>
      <c r="Q74" s="2"/>
    </row>
    <row r="75" thickTop="1">
      <c r="A75" s="10"/>
      <c r="B75" s="48">
        <v>7</v>
      </c>
      <c r="C75" s="49" t="s">
        <v>254</v>
      </c>
      <c r="D75" s="49" t="s">
        <v>123</v>
      </c>
      <c r="E75" s="49" t="s">
        <v>255</v>
      </c>
      <c r="F75" s="49" t="s">
        <v>7</v>
      </c>
      <c r="G75" s="50" t="s">
        <v>227</v>
      </c>
      <c r="H75" s="60">
        <v>66.299999999999997</v>
      </c>
      <c r="I75" s="61">
        <v>0</v>
      </c>
      <c r="J75" s="62">
        <f>ROUND(H75*I75,2)</f>
        <v>0</v>
      </c>
      <c r="K75" s="63">
        <v>0.20999999999999999</v>
      </c>
      <c r="L75" s="64">
        <f>ROUND(J75*1.21,2)</f>
        <v>0</v>
      </c>
      <c r="M75" s="13"/>
      <c r="N75" s="2"/>
      <c r="O75" s="2"/>
      <c r="P75" s="2"/>
      <c r="Q75" s="40">
        <f>IF(ISNUMBER(K75),IF(H75&gt;0,IF(I75&gt;0,J75,0),0),0)</f>
        <v>0</v>
      </c>
      <c r="R75" s="9">
        <f>IF(ISNUMBER(K75)=FALSE,J75,0)</f>
        <v>0</v>
      </c>
    </row>
    <row r="76">
      <c r="A76" s="10"/>
      <c r="B76" s="56" t="s">
        <v>76</v>
      </c>
      <c r="C76" s="1"/>
      <c r="D76" s="1"/>
      <c r="E76" s="57" t="s">
        <v>256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78</v>
      </c>
      <c r="C77" s="1"/>
      <c r="D77" s="1"/>
      <c r="E77" s="57" t="s">
        <v>394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80</v>
      </c>
      <c r="C78" s="1"/>
      <c r="D78" s="1"/>
      <c r="E78" s="57" t="s">
        <v>253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>
      <c r="A79" s="10"/>
      <c r="B79" s="56" t="s">
        <v>82</v>
      </c>
      <c r="C79" s="1"/>
      <c r="D79" s="1"/>
      <c r="E79" s="57" t="s">
        <v>83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 thickBot="1">
      <c r="A80" s="10"/>
      <c r="B80" s="58" t="s">
        <v>84</v>
      </c>
      <c r="C80" s="31"/>
      <c r="D80" s="31"/>
      <c r="E80" s="29"/>
      <c r="F80" s="31"/>
      <c r="G80" s="31"/>
      <c r="H80" s="59"/>
      <c r="I80" s="31"/>
      <c r="J80" s="59"/>
      <c r="K80" s="31"/>
      <c r="L80" s="31"/>
      <c r="M80" s="13"/>
      <c r="N80" s="2"/>
      <c r="O80" s="2"/>
      <c r="P80" s="2"/>
      <c r="Q80" s="2"/>
    </row>
    <row r="81" thickTop="1">
      <c r="A81" s="10"/>
      <c r="B81" s="48">
        <v>8</v>
      </c>
      <c r="C81" s="49" t="s">
        <v>254</v>
      </c>
      <c r="D81" s="49" t="s">
        <v>129</v>
      </c>
      <c r="E81" s="49" t="s">
        <v>255</v>
      </c>
      <c r="F81" s="49" t="s">
        <v>7</v>
      </c>
      <c r="G81" s="50" t="s">
        <v>227</v>
      </c>
      <c r="H81" s="60">
        <v>66.299999999999997</v>
      </c>
      <c r="I81" s="61">
        <v>0</v>
      </c>
      <c r="J81" s="62">
        <f>ROUND(H81*I81,2)</f>
        <v>0</v>
      </c>
      <c r="K81" s="63">
        <v>0.20999999999999999</v>
      </c>
      <c r="L81" s="64">
        <f>ROUND(J81*1.21,2)</f>
        <v>0</v>
      </c>
      <c r="M81" s="13"/>
      <c r="N81" s="2"/>
      <c r="O81" s="2"/>
      <c r="P81" s="2"/>
      <c r="Q81" s="40">
        <f>IF(ISNUMBER(K81),IF(H81&gt;0,IF(I81&gt;0,J81,0),0),0)</f>
        <v>0</v>
      </c>
      <c r="R81" s="9">
        <f>IF(ISNUMBER(K81)=FALSE,J81,0)</f>
        <v>0</v>
      </c>
    </row>
    <row r="82">
      <c r="A82" s="10"/>
      <c r="B82" s="56" t="s">
        <v>76</v>
      </c>
      <c r="C82" s="1"/>
      <c r="D82" s="1"/>
      <c r="E82" s="57" t="s">
        <v>257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78</v>
      </c>
      <c r="C83" s="1"/>
      <c r="D83" s="1"/>
      <c r="E83" s="57" t="s">
        <v>389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80</v>
      </c>
      <c r="C84" s="1"/>
      <c r="D84" s="1"/>
      <c r="E84" s="57" t="s">
        <v>253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>
      <c r="A85" s="10"/>
      <c r="B85" s="56" t="s">
        <v>82</v>
      </c>
      <c r="C85" s="1"/>
      <c r="D85" s="1"/>
      <c r="E85" s="57" t="s">
        <v>83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 thickBot="1">
      <c r="A86" s="10"/>
      <c r="B86" s="58" t="s">
        <v>84</v>
      </c>
      <c r="C86" s="31"/>
      <c r="D86" s="31"/>
      <c r="E86" s="29"/>
      <c r="F86" s="31"/>
      <c r="G86" s="31"/>
      <c r="H86" s="59"/>
      <c r="I86" s="31"/>
      <c r="J86" s="59"/>
      <c r="K86" s="31"/>
      <c r="L86" s="31"/>
      <c r="M86" s="13"/>
      <c r="N86" s="2"/>
      <c r="O86" s="2"/>
      <c r="P86" s="2"/>
      <c r="Q86" s="2"/>
    </row>
    <row r="87" thickTop="1">
      <c r="A87" s="10"/>
      <c r="B87" s="48">
        <v>9</v>
      </c>
      <c r="C87" s="49" t="s">
        <v>259</v>
      </c>
      <c r="D87" s="49"/>
      <c r="E87" s="49" t="s">
        <v>260</v>
      </c>
      <c r="F87" s="49" t="s">
        <v>7</v>
      </c>
      <c r="G87" s="50" t="s">
        <v>227</v>
      </c>
      <c r="H87" s="60">
        <v>89.200000000000003</v>
      </c>
      <c r="I87" s="61">
        <v>0</v>
      </c>
      <c r="J87" s="62">
        <f>ROUND(H87*I87,2)</f>
        <v>0</v>
      </c>
      <c r="K87" s="63">
        <v>0.20999999999999999</v>
      </c>
      <c r="L87" s="64">
        <f>ROUND(J87*1.21,2)</f>
        <v>0</v>
      </c>
      <c r="M87" s="13"/>
      <c r="N87" s="2"/>
      <c r="O87" s="2"/>
      <c r="P87" s="2"/>
      <c r="Q87" s="40">
        <f>IF(ISNUMBER(K87),IF(H87&gt;0,IF(I87&gt;0,J87,0),0),0)</f>
        <v>0</v>
      </c>
      <c r="R87" s="9">
        <f>IF(ISNUMBER(K87)=FALSE,J87,0)</f>
        <v>0</v>
      </c>
    </row>
    <row r="88">
      <c r="A88" s="10"/>
      <c r="B88" s="56" t="s">
        <v>76</v>
      </c>
      <c r="C88" s="1"/>
      <c r="D88" s="1"/>
      <c r="E88" s="57" t="s">
        <v>261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78</v>
      </c>
      <c r="C89" s="1"/>
      <c r="D89" s="1"/>
      <c r="E89" s="57" t="s">
        <v>395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56" t="s">
        <v>80</v>
      </c>
      <c r="C90" s="1"/>
      <c r="D90" s="1"/>
      <c r="E90" s="57" t="s">
        <v>263</v>
      </c>
      <c r="F90" s="1"/>
      <c r="G90" s="1"/>
      <c r="H90" s="47"/>
      <c r="I90" s="1"/>
      <c r="J90" s="47"/>
      <c r="K90" s="1"/>
      <c r="L90" s="1"/>
      <c r="M90" s="13"/>
      <c r="N90" s="2"/>
      <c r="O90" s="2"/>
      <c r="P90" s="2"/>
      <c r="Q90" s="2"/>
    </row>
    <row r="91">
      <c r="A91" s="10"/>
      <c r="B91" s="56" t="s">
        <v>82</v>
      </c>
      <c r="C91" s="1"/>
      <c r="D91" s="1"/>
      <c r="E91" s="57" t="s">
        <v>83</v>
      </c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 thickBot="1">
      <c r="A92" s="10"/>
      <c r="B92" s="58" t="s">
        <v>84</v>
      </c>
      <c r="C92" s="31"/>
      <c r="D92" s="31"/>
      <c r="E92" s="29"/>
      <c r="F92" s="31"/>
      <c r="G92" s="31"/>
      <c r="H92" s="59"/>
      <c r="I92" s="31"/>
      <c r="J92" s="59"/>
      <c r="K92" s="31"/>
      <c r="L92" s="31"/>
      <c r="M92" s="13"/>
      <c r="N92" s="2"/>
      <c r="O92" s="2"/>
      <c r="P92" s="2"/>
      <c r="Q92" s="2"/>
    </row>
    <row r="93" thickTop="1">
      <c r="A93" s="10"/>
      <c r="B93" s="48">
        <v>10</v>
      </c>
      <c r="C93" s="49" t="s">
        <v>264</v>
      </c>
      <c r="D93" s="49"/>
      <c r="E93" s="49" t="s">
        <v>265</v>
      </c>
      <c r="F93" s="49" t="s">
        <v>7</v>
      </c>
      <c r="G93" s="50" t="s">
        <v>227</v>
      </c>
      <c r="H93" s="60">
        <v>258.60000000000002</v>
      </c>
      <c r="I93" s="61">
        <v>0</v>
      </c>
      <c r="J93" s="62">
        <f>ROUND(H93*I93,2)</f>
        <v>0</v>
      </c>
      <c r="K93" s="63">
        <v>0.20999999999999999</v>
      </c>
      <c r="L93" s="64">
        <f>ROUND(J93*1.21,2)</f>
        <v>0</v>
      </c>
      <c r="M93" s="13"/>
      <c r="N93" s="2"/>
      <c r="O93" s="2"/>
      <c r="P93" s="2"/>
      <c r="Q93" s="40">
        <f>IF(ISNUMBER(K93),IF(H93&gt;0,IF(I93&gt;0,J93,0),0),0)</f>
        <v>0</v>
      </c>
      <c r="R93" s="9">
        <f>IF(ISNUMBER(K93)=FALSE,J93,0)</f>
        <v>0</v>
      </c>
    </row>
    <row r="94">
      <c r="A94" s="10"/>
      <c r="B94" s="56" t="s">
        <v>76</v>
      </c>
      <c r="C94" s="1"/>
      <c r="D94" s="1"/>
      <c r="E94" s="57" t="s">
        <v>266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78</v>
      </c>
      <c r="C95" s="1"/>
      <c r="D95" s="1"/>
      <c r="E95" s="57" t="s">
        <v>396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>
      <c r="A96" s="10"/>
      <c r="B96" s="56" t="s">
        <v>80</v>
      </c>
      <c r="C96" s="1"/>
      <c r="D96" s="1"/>
      <c r="E96" s="57" t="s">
        <v>263</v>
      </c>
      <c r="F96" s="1"/>
      <c r="G96" s="1"/>
      <c r="H96" s="47"/>
      <c r="I96" s="1"/>
      <c r="J96" s="47"/>
      <c r="K96" s="1"/>
      <c r="L96" s="1"/>
      <c r="M96" s="13"/>
      <c r="N96" s="2"/>
      <c r="O96" s="2"/>
      <c r="P96" s="2"/>
      <c r="Q96" s="2"/>
    </row>
    <row r="97">
      <c r="A97" s="10"/>
      <c r="B97" s="56" t="s">
        <v>82</v>
      </c>
      <c r="C97" s="1"/>
      <c r="D97" s="1"/>
      <c r="E97" s="57" t="s">
        <v>83</v>
      </c>
      <c r="F97" s="1"/>
      <c r="G97" s="1"/>
      <c r="H97" s="47"/>
      <c r="I97" s="1"/>
      <c r="J97" s="47"/>
      <c r="K97" s="1"/>
      <c r="L97" s="1"/>
      <c r="M97" s="13"/>
      <c r="N97" s="2"/>
      <c r="O97" s="2"/>
      <c r="P97" s="2"/>
      <c r="Q97" s="2"/>
    </row>
    <row r="98" thickBot="1">
      <c r="A98" s="10"/>
      <c r="B98" s="58" t="s">
        <v>84</v>
      </c>
      <c r="C98" s="31"/>
      <c r="D98" s="31"/>
      <c r="E98" s="29"/>
      <c r="F98" s="31"/>
      <c r="G98" s="31"/>
      <c r="H98" s="59"/>
      <c r="I98" s="31"/>
      <c r="J98" s="59"/>
      <c r="K98" s="31"/>
      <c r="L98" s="31"/>
      <c r="M98" s="13"/>
      <c r="N98" s="2"/>
      <c r="O98" s="2"/>
      <c r="P98" s="2"/>
      <c r="Q98" s="2"/>
    </row>
    <row r="99" thickTop="1">
      <c r="A99" s="10"/>
      <c r="B99" s="48">
        <v>11</v>
      </c>
      <c r="C99" s="49" t="s">
        <v>268</v>
      </c>
      <c r="D99" s="49"/>
      <c r="E99" s="49" t="s">
        <v>269</v>
      </c>
      <c r="F99" s="49" t="s">
        <v>7</v>
      </c>
      <c r="G99" s="50" t="s">
        <v>227</v>
      </c>
      <c r="H99" s="60">
        <v>94.299999999999997</v>
      </c>
      <c r="I99" s="61">
        <v>0</v>
      </c>
      <c r="J99" s="62">
        <f>ROUND(H99*I99,2)</f>
        <v>0</v>
      </c>
      <c r="K99" s="63">
        <v>0.20999999999999999</v>
      </c>
      <c r="L99" s="64">
        <f>ROUND(J99*1.21,2)</f>
        <v>0</v>
      </c>
      <c r="M99" s="13"/>
      <c r="N99" s="2"/>
      <c r="O99" s="2"/>
      <c r="P99" s="2"/>
      <c r="Q99" s="40">
        <f>IF(ISNUMBER(K99),IF(H99&gt;0,IF(I99&gt;0,J99,0),0),0)</f>
        <v>0</v>
      </c>
      <c r="R99" s="9">
        <f>IF(ISNUMBER(K99)=FALSE,J99,0)</f>
        <v>0</v>
      </c>
    </row>
    <row r="100">
      <c r="A100" s="10"/>
      <c r="B100" s="56" t="s">
        <v>76</v>
      </c>
      <c r="C100" s="1"/>
      <c r="D100" s="1"/>
      <c r="E100" s="57" t="s">
        <v>270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78</v>
      </c>
      <c r="C101" s="1"/>
      <c r="D101" s="1"/>
      <c r="E101" s="57" t="s">
        <v>397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>
      <c r="A102" s="10"/>
      <c r="B102" s="56" t="s">
        <v>80</v>
      </c>
      <c r="C102" s="1"/>
      <c r="D102" s="1"/>
      <c r="E102" s="57" t="s">
        <v>271</v>
      </c>
      <c r="F102" s="1"/>
      <c r="G102" s="1"/>
      <c r="H102" s="47"/>
      <c r="I102" s="1"/>
      <c r="J102" s="47"/>
      <c r="K102" s="1"/>
      <c r="L102" s="1"/>
      <c r="M102" s="13"/>
      <c r="N102" s="2"/>
      <c r="O102" s="2"/>
      <c r="P102" s="2"/>
      <c r="Q102" s="2"/>
    </row>
    <row r="103">
      <c r="A103" s="10"/>
      <c r="B103" s="56" t="s">
        <v>82</v>
      </c>
      <c r="C103" s="1"/>
      <c r="D103" s="1"/>
      <c r="E103" s="57" t="s">
        <v>83</v>
      </c>
      <c r="F103" s="1"/>
      <c r="G103" s="1"/>
      <c r="H103" s="47"/>
      <c r="I103" s="1"/>
      <c r="J103" s="47"/>
      <c r="K103" s="1"/>
      <c r="L103" s="1"/>
      <c r="M103" s="13"/>
      <c r="N103" s="2"/>
      <c r="O103" s="2"/>
      <c r="P103" s="2"/>
      <c r="Q103" s="2"/>
    </row>
    <row r="104" thickBot="1">
      <c r="A104" s="10"/>
      <c r="B104" s="58" t="s">
        <v>84</v>
      </c>
      <c r="C104" s="31"/>
      <c r="D104" s="31"/>
      <c r="E104" s="29"/>
      <c r="F104" s="31"/>
      <c r="G104" s="31"/>
      <c r="H104" s="59"/>
      <c r="I104" s="31"/>
      <c r="J104" s="59"/>
      <c r="K104" s="31"/>
      <c r="L104" s="31"/>
      <c r="M104" s="13"/>
      <c r="N104" s="2"/>
      <c r="O104" s="2"/>
      <c r="P104" s="2"/>
      <c r="Q104" s="2"/>
    </row>
    <row r="105" thickTop="1">
      <c r="A105" s="10"/>
      <c r="B105" s="48">
        <v>12</v>
      </c>
      <c r="C105" s="49" t="s">
        <v>272</v>
      </c>
      <c r="D105" s="49"/>
      <c r="E105" s="49" t="s">
        <v>273</v>
      </c>
      <c r="F105" s="49" t="s">
        <v>7</v>
      </c>
      <c r="G105" s="50" t="s">
        <v>227</v>
      </c>
      <c r="H105" s="60">
        <v>89.200000000000003</v>
      </c>
      <c r="I105" s="61">
        <v>0</v>
      </c>
      <c r="J105" s="62">
        <f>ROUND(H105*I105,2)</f>
        <v>0</v>
      </c>
      <c r="K105" s="63">
        <v>0.20999999999999999</v>
      </c>
      <c r="L105" s="64">
        <f>ROUND(J105*1.21,2)</f>
        <v>0</v>
      </c>
      <c r="M105" s="13"/>
      <c r="N105" s="2"/>
      <c r="O105" s="2"/>
      <c r="P105" s="2"/>
      <c r="Q105" s="40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6" t="s">
        <v>76</v>
      </c>
      <c r="C106" s="1"/>
      <c r="D106" s="1"/>
      <c r="E106" s="57" t="s">
        <v>274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78</v>
      </c>
      <c r="C107" s="1"/>
      <c r="D107" s="1"/>
      <c r="E107" s="57" t="s">
        <v>395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80</v>
      </c>
      <c r="C108" s="1"/>
      <c r="D108" s="1"/>
      <c r="E108" s="57" t="s">
        <v>271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>
      <c r="A109" s="10"/>
      <c r="B109" s="56" t="s">
        <v>82</v>
      </c>
      <c r="C109" s="1"/>
      <c r="D109" s="1"/>
      <c r="E109" s="57" t="s">
        <v>83</v>
      </c>
      <c r="F109" s="1"/>
      <c r="G109" s="1"/>
      <c r="H109" s="47"/>
      <c r="I109" s="1"/>
      <c r="J109" s="47"/>
      <c r="K109" s="1"/>
      <c r="L109" s="1"/>
      <c r="M109" s="13"/>
      <c r="N109" s="2"/>
      <c r="O109" s="2"/>
      <c r="P109" s="2"/>
      <c r="Q109" s="2"/>
    </row>
    <row r="110" thickBot="1">
      <c r="A110" s="10"/>
      <c r="B110" s="58" t="s">
        <v>84</v>
      </c>
      <c r="C110" s="31"/>
      <c r="D110" s="31"/>
      <c r="E110" s="29"/>
      <c r="F110" s="31"/>
      <c r="G110" s="31"/>
      <c r="H110" s="59"/>
      <c r="I110" s="31"/>
      <c r="J110" s="59"/>
      <c r="K110" s="31"/>
      <c r="L110" s="31"/>
      <c r="M110" s="13"/>
      <c r="N110" s="2"/>
      <c r="O110" s="2"/>
      <c r="P110" s="2"/>
      <c r="Q110" s="2"/>
    </row>
    <row r="111" thickTop="1">
      <c r="A111" s="10"/>
      <c r="B111" s="48">
        <v>13</v>
      </c>
      <c r="C111" s="49" t="s">
        <v>276</v>
      </c>
      <c r="D111" s="49"/>
      <c r="E111" s="49" t="s">
        <v>277</v>
      </c>
      <c r="F111" s="49" t="s">
        <v>7</v>
      </c>
      <c r="G111" s="50" t="s">
        <v>227</v>
      </c>
      <c r="H111" s="60">
        <v>114</v>
      </c>
      <c r="I111" s="61">
        <v>0</v>
      </c>
      <c r="J111" s="62">
        <f>ROUND(H111*I111,2)</f>
        <v>0</v>
      </c>
      <c r="K111" s="63">
        <v>0.20999999999999999</v>
      </c>
      <c r="L111" s="64">
        <f>ROUND(J111*1.21,2)</f>
        <v>0</v>
      </c>
      <c r="M111" s="13"/>
      <c r="N111" s="2"/>
      <c r="O111" s="2"/>
      <c r="P111" s="2"/>
      <c r="Q111" s="40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6" t="s">
        <v>76</v>
      </c>
      <c r="C112" s="1"/>
      <c r="D112" s="1"/>
      <c r="E112" s="57" t="s">
        <v>278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78</v>
      </c>
      <c r="C113" s="1"/>
      <c r="D113" s="1"/>
      <c r="E113" s="57" t="s">
        <v>398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80</v>
      </c>
      <c r="C114" s="1"/>
      <c r="D114" s="1"/>
      <c r="E114" s="57" t="s">
        <v>271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>
      <c r="A115" s="10"/>
      <c r="B115" s="56" t="s">
        <v>82</v>
      </c>
      <c r="C115" s="1"/>
      <c r="D115" s="1"/>
      <c r="E115" s="57" t="s">
        <v>83</v>
      </c>
      <c r="F115" s="1"/>
      <c r="G115" s="1"/>
      <c r="H115" s="47"/>
      <c r="I115" s="1"/>
      <c r="J115" s="47"/>
      <c r="K115" s="1"/>
      <c r="L115" s="1"/>
      <c r="M115" s="13"/>
      <c r="N115" s="2"/>
      <c r="O115" s="2"/>
      <c r="P115" s="2"/>
      <c r="Q115" s="2"/>
    </row>
    <row r="116" thickBot="1">
      <c r="A116" s="10"/>
      <c r="B116" s="58" t="s">
        <v>84</v>
      </c>
      <c r="C116" s="31"/>
      <c r="D116" s="31"/>
      <c r="E116" s="29"/>
      <c r="F116" s="31"/>
      <c r="G116" s="31"/>
      <c r="H116" s="59"/>
      <c r="I116" s="31"/>
      <c r="J116" s="59"/>
      <c r="K116" s="31"/>
      <c r="L116" s="31"/>
      <c r="M116" s="13"/>
      <c r="N116" s="2"/>
      <c r="O116" s="2"/>
      <c r="P116" s="2"/>
      <c r="Q116" s="2"/>
    </row>
    <row r="117" thickTop="1">
      <c r="A117" s="10"/>
      <c r="B117" s="48">
        <v>14</v>
      </c>
      <c r="C117" s="49" t="s">
        <v>399</v>
      </c>
      <c r="D117" s="49"/>
      <c r="E117" s="49" t="s">
        <v>400</v>
      </c>
      <c r="F117" s="49" t="s">
        <v>7</v>
      </c>
      <c r="G117" s="50" t="s">
        <v>144</v>
      </c>
      <c r="H117" s="60">
        <v>1.3999999999999999</v>
      </c>
      <c r="I117" s="61">
        <v>0</v>
      </c>
      <c r="J117" s="62">
        <f>ROUND(H117*I117,2)</f>
        <v>0</v>
      </c>
      <c r="K117" s="63">
        <v>0.20999999999999999</v>
      </c>
      <c r="L117" s="64">
        <f>ROUND(J117*1.21,2)</f>
        <v>0</v>
      </c>
      <c r="M117" s="13"/>
      <c r="N117" s="2"/>
      <c r="O117" s="2"/>
      <c r="P117" s="2"/>
      <c r="Q117" s="40">
        <f>IF(ISNUMBER(K117),IF(H117&gt;0,IF(I117&gt;0,J117,0),0),0)</f>
        <v>0</v>
      </c>
      <c r="R117" s="9">
        <f>IF(ISNUMBER(K117)=FALSE,J117,0)</f>
        <v>0</v>
      </c>
    </row>
    <row r="118">
      <c r="A118" s="10"/>
      <c r="B118" s="56" t="s">
        <v>76</v>
      </c>
      <c r="C118" s="1"/>
      <c r="D118" s="1"/>
      <c r="E118" s="57" t="s">
        <v>401</v>
      </c>
      <c r="F118" s="1"/>
      <c r="G118" s="1"/>
      <c r="H118" s="47"/>
      <c r="I118" s="1"/>
      <c r="J118" s="47"/>
      <c r="K118" s="1"/>
      <c r="L118" s="1"/>
      <c r="M118" s="13"/>
      <c r="N118" s="2"/>
      <c r="O118" s="2"/>
      <c r="P118" s="2"/>
      <c r="Q118" s="2"/>
    </row>
    <row r="119">
      <c r="A119" s="10"/>
      <c r="B119" s="56" t="s">
        <v>78</v>
      </c>
      <c r="C119" s="1"/>
      <c r="D119" s="1"/>
      <c r="E119" s="57" t="s">
        <v>402</v>
      </c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56" t="s">
        <v>80</v>
      </c>
      <c r="C120" s="1"/>
      <c r="D120" s="1"/>
      <c r="E120" s="57" t="s">
        <v>284</v>
      </c>
      <c r="F120" s="1"/>
      <c r="G120" s="1"/>
      <c r="H120" s="47"/>
      <c r="I120" s="1"/>
      <c r="J120" s="47"/>
      <c r="K120" s="1"/>
      <c r="L120" s="1"/>
      <c r="M120" s="13"/>
      <c r="N120" s="2"/>
      <c r="O120" s="2"/>
      <c r="P120" s="2"/>
      <c r="Q120" s="2"/>
    </row>
    <row r="121">
      <c r="A121" s="10"/>
      <c r="B121" s="56" t="s">
        <v>82</v>
      </c>
      <c r="C121" s="1"/>
      <c r="D121" s="1"/>
      <c r="E121" s="57" t="s">
        <v>83</v>
      </c>
      <c r="F121" s="1"/>
      <c r="G121" s="1"/>
      <c r="H121" s="47"/>
      <c r="I121" s="1"/>
      <c r="J121" s="47"/>
      <c r="K121" s="1"/>
      <c r="L121" s="1"/>
      <c r="M121" s="13"/>
      <c r="N121" s="2"/>
      <c r="O121" s="2"/>
      <c r="P121" s="2"/>
      <c r="Q121" s="2"/>
    </row>
    <row r="122" thickBot="1">
      <c r="A122" s="10"/>
      <c r="B122" s="58" t="s">
        <v>84</v>
      </c>
      <c r="C122" s="31"/>
      <c r="D122" s="31"/>
      <c r="E122" s="29"/>
      <c r="F122" s="31"/>
      <c r="G122" s="31"/>
      <c r="H122" s="59"/>
      <c r="I122" s="31"/>
      <c r="J122" s="59"/>
      <c r="K122" s="31"/>
      <c r="L122" s="31"/>
      <c r="M122" s="13"/>
      <c r="N122" s="2"/>
      <c r="O122" s="2"/>
      <c r="P122" s="2"/>
      <c r="Q122" s="2"/>
    </row>
    <row r="123" thickTop="1">
      <c r="A123" s="10"/>
      <c r="B123" s="48">
        <v>15</v>
      </c>
      <c r="C123" s="49" t="s">
        <v>285</v>
      </c>
      <c r="D123" s="49"/>
      <c r="E123" s="49" t="s">
        <v>286</v>
      </c>
      <c r="F123" s="49" t="s">
        <v>7</v>
      </c>
      <c r="G123" s="50" t="s">
        <v>163</v>
      </c>
      <c r="H123" s="60">
        <v>67</v>
      </c>
      <c r="I123" s="61">
        <v>0</v>
      </c>
      <c r="J123" s="62">
        <f>ROUND(H123*I123,2)</f>
        <v>0</v>
      </c>
      <c r="K123" s="63">
        <v>0.20999999999999999</v>
      </c>
      <c r="L123" s="64">
        <f>ROUND(J123*1.21,2)</f>
        <v>0</v>
      </c>
      <c r="M123" s="13"/>
      <c r="N123" s="2"/>
      <c r="O123" s="2"/>
      <c r="P123" s="2"/>
      <c r="Q123" s="40">
        <f>IF(ISNUMBER(K123),IF(H123&gt;0,IF(I123&gt;0,J123,0),0),0)</f>
        <v>0</v>
      </c>
      <c r="R123" s="9">
        <f>IF(ISNUMBER(K123)=FALSE,J123,0)</f>
        <v>0</v>
      </c>
    </row>
    <row r="124">
      <c r="A124" s="10"/>
      <c r="B124" s="56" t="s">
        <v>76</v>
      </c>
      <c r="C124" s="1"/>
      <c r="D124" s="1"/>
      <c r="E124" s="57" t="s">
        <v>287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>
      <c r="A125" s="10"/>
      <c r="B125" s="56" t="s">
        <v>78</v>
      </c>
      <c r="C125" s="1"/>
      <c r="D125" s="1"/>
      <c r="E125" s="57" t="s">
        <v>403</v>
      </c>
      <c r="F125" s="1"/>
      <c r="G125" s="1"/>
      <c r="H125" s="47"/>
      <c r="I125" s="1"/>
      <c r="J125" s="47"/>
      <c r="K125" s="1"/>
      <c r="L125" s="1"/>
      <c r="M125" s="13"/>
      <c r="N125" s="2"/>
      <c r="O125" s="2"/>
      <c r="P125" s="2"/>
      <c r="Q125" s="2"/>
    </row>
    <row r="126">
      <c r="A126" s="10"/>
      <c r="B126" s="56" t="s">
        <v>80</v>
      </c>
      <c r="C126" s="1"/>
      <c r="D126" s="1"/>
      <c r="E126" s="57" t="s">
        <v>289</v>
      </c>
      <c r="F126" s="1"/>
      <c r="G126" s="1"/>
      <c r="H126" s="47"/>
      <c r="I126" s="1"/>
      <c r="J126" s="47"/>
      <c r="K126" s="1"/>
      <c r="L126" s="1"/>
      <c r="M126" s="13"/>
      <c r="N126" s="2"/>
      <c r="O126" s="2"/>
      <c r="P126" s="2"/>
      <c r="Q126" s="2"/>
    </row>
    <row r="127">
      <c r="A127" s="10"/>
      <c r="B127" s="56" t="s">
        <v>82</v>
      </c>
      <c r="C127" s="1"/>
      <c r="D127" s="1"/>
      <c r="E127" s="57" t="s">
        <v>83</v>
      </c>
      <c r="F127" s="1"/>
      <c r="G127" s="1"/>
      <c r="H127" s="47"/>
      <c r="I127" s="1"/>
      <c r="J127" s="47"/>
      <c r="K127" s="1"/>
      <c r="L127" s="1"/>
      <c r="M127" s="13"/>
      <c r="N127" s="2"/>
      <c r="O127" s="2"/>
      <c r="P127" s="2"/>
      <c r="Q127" s="2"/>
    </row>
    <row r="128" thickBot="1">
      <c r="A128" s="10"/>
      <c r="B128" s="58" t="s">
        <v>84</v>
      </c>
      <c r="C128" s="31"/>
      <c r="D128" s="31"/>
      <c r="E128" s="29"/>
      <c r="F128" s="31"/>
      <c r="G128" s="31"/>
      <c r="H128" s="59"/>
      <c r="I128" s="31"/>
      <c r="J128" s="59"/>
      <c r="K128" s="31"/>
      <c r="L128" s="31"/>
      <c r="M128" s="13"/>
      <c r="N128" s="2"/>
      <c r="O128" s="2"/>
      <c r="P128" s="2"/>
      <c r="Q128" s="2"/>
    </row>
    <row r="129" thickTop="1" thickBot="1" ht="25" customHeight="1">
      <c r="A129" s="10"/>
      <c r="B129" s="1"/>
      <c r="C129" s="65">
        <v>5</v>
      </c>
      <c r="D129" s="1"/>
      <c r="E129" s="65" t="s">
        <v>224</v>
      </c>
      <c r="F129" s="1"/>
      <c r="G129" s="66" t="s">
        <v>110</v>
      </c>
      <c r="H129" s="67">
        <f>J69+J75+J81+J87+J93+J99+J105+J111+J117+J123</f>
        <v>0</v>
      </c>
      <c r="I129" s="66" t="s">
        <v>111</v>
      </c>
      <c r="J129" s="68">
        <f>(L129-H129)</f>
        <v>0</v>
      </c>
      <c r="K129" s="66" t="s">
        <v>112</v>
      </c>
      <c r="L129" s="69">
        <f>ROUND((J69+J75+J81+J87+J93+J99+J105+J111+J117+J123)*1.21,2)</f>
        <v>0</v>
      </c>
      <c r="M129" s="13"/>
      <c r="N129" s="2"/>
      <c r="O129" s="2"/>
      <c r="P129" s="2"/>
      <c r="Q129" s="40">
        <f>0+Q69+Q75+Q81+Q87+Q93+Q99+Q105+Q111+Q117+Q123</f>
        <v>0</v>
      </c>
      <c r="R129" s="9">
        <f>0+R69+R75+R81+R87+R93+R99+R105+R111+R117+R123</f>
        <v>0</v>
      </c>
      <c r="S129" s="70">
        <f>Q129*(1+J129)+R129</f>
        <v>0</v>
      </c>
    </row>
    <row r="130" thickTop="1" thickBot="1" ht="25" customHeight="1">
      <c r="A130" s="10"/>
      <c r="B130" s="71"/>
      <c r="C130" s="71"/>
      <c r="D130" s="71"/>
      <c r="E130" s="71"/>
      <c r="F130" s="71"/>
      <c r="G130" s="72" t="s">
        <v>113</v>
      </c>
      <c r="H130" s="73">
        <f>0+J69+J75+J81+J87+J93+J99+J105+J111+J117+J123</f>
        <v>0</v>
      </c>
      <c r="I130" s="72" t="s">
        <v>114</v>
      </c>
      <c r="J130" s="74">
        <f>0+J129</f>
        <v>0</v>
      </c>
      <c r="K130" s="72" t="s">
        <v>115</v>
      </c>
      <c r="L130" s="75">
        <f>0+L129</f>
        <v>0</v>
      </c>
      <c r="M130" s="13"/>
      <c r="N130" s="2"/>
      <c r="O130" s="2"/>
      <c r="P130" s="2"/>
      <c r="Q130" s="2"/>
    </row>
    <row r="131" ht="40" customHeight="1">
      <c r="A131" s="10"/>
      <c r="B131" s="79" t="s">
        <v>201</v>
      </c>
      <c r="C131" s="1"/>
      <c r="D131" s="1"/>
      <c r="E131" s="1"/>
      <c r="F131" s="1"/>
      <c r="G131" s="1"/>
      <c r="H131" s="47"/>
      <c r="I131" s="1"/>
      <c r="J131" s="47"/>
      <c r="K131" s="1"/>
      <c r="L131" s="1"/>
      <c r="M131" s="13"/>
      <c r="N131" s="2"/>
      <c r="O131" s="2"/>
      <c r="P131" s="2"/>
      <c r="Q131" s="2"/>
    </row>
    <row r="132">
      <c r="A132" s="10"/>
      <c r="B132" s="48">
        <v>16</v>
      </c>
      <c r="C132" s="49" t="s">
        <v>290</v>
      </c>
      <c r="D132" s="49"/>
      <c r="E132" s="49" t="s">
        <v>291</v>
      </c>
      <c r="F132" s="49" t="s">
        <v>7</v>
      </c>
      <c r="G132" s="50" t="s">
        <v>163</v>
      </c>
      <c r="H132" s="51">
        <v>62</v>
      </c>
      <c r="I132" s="52">
        <v>0</v>
      </c>
      <c r="J132" s="53">
        <f>ROUND(H132*I132,2)</f>
        <v>0</v>
      </c>
      <c r="K132" s="54">
        <v>0.20999999999999999</v>
      </c>
      <c r="L132" s="55">
        <f>ROUND(J132*1.21,2)</f>
        <v>0</v>
      </c>
      <c r="M132" s="13"/>
      <c r="N132" s="2"/>
      <c r="O132" s="2"/>
      <c r="P132" s="2"/>
      <c r="Q132" s="40">
        <f>IF(ISNUMBER(K132),IF(H132&gt;0,IF(I132&gt;0,J132,0),0),0)</f>
        <v>0</v>
      </c>
      <c r="R132" s="9">
        <f>IF(ISNUMBER(K132)=FALSE,J132,0)</f>
        <v>0</v>
      </c>
    </row>
    <row r="133">
      <c r="A133" s="10"/>
      <c r="B133" s="56" t="s">
        <v>76</v>
      </c>
      <c r="C133" s="1"/>
      <c r="D133" s="1"/>
      <c r="E133" s="57" t="s">
        <v>292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>
      <c r="A134" s="10"/>
      <c r="B134" s="56" t="s">
        <v>78</v>
      </c>
      <c r="C134" s="1"/>
      <c r="D134" s="1"/>
      <c r="E134" s="57" t="s">
        <v>404</v>
      </c>
      <c r="F134" s="1"/>
      <c r="G134" s="1"/>
      <c r="H134" s="47"/>
      <c r="I134" s="1"/>
      <c r="J134" s="47"/>
      <c r="K134" s="1"/>
      <c r="L134" s="1"/>
      <c r="M134" s="13"/>
      <c r="N134" s="2"/>
      <c r="O134" s="2"/>
      <c r="P134" s="2"/>
      <c r="Q134" s="2"/>
    </row>
    <row r="135">
      <c r="A135" s="10"/>
      <c r="B135" s="56" t="s">
        <v>80</v>
      </c>
      <c r="C135" s="1"/>
      <c r="D135" s="1"/>
      <c r="E135" s="57" t="s">
        <v>294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>
      <c r="A136" s="10"/>
      <c r="B136" s="56" t="s">
        <v>82</v>
      </c>
      <c r="C136" s="1"/>
      <c r="D136" s="1"/>
      <c r="E136" s="57" t="s">
        <v>83</v>
      </c>
      <c r="F136" s="1"/>
      <c r="G136" s="1"/>
      <c r="H136" s="47"/>
      <c r="I136" s="1"/>
      <c r="J136" s="47"/>
      <c r="K136" s="1"/>
      <c r="L136" s="1"/>
      <c r="M136" s="13"/>
      <c r="N136" s="2"/>
      <c r="O136" s="2"/>
      <c r="P136" s="2"/>
      <c r="Q136" s="2"/>
    </row>
    <row r="137" thickBot="1">
      <c r="A137" s="10"/>
      <c r="B137" s="58" t="s">
        <v>84</v>
      </c>
      <c r="C137" s="31"/>
      <c r="D137" s="31"/>
      <c r="E137" s="29"/>
      <c r="F137" s="31"/>
      <c r="G137" s="31"/>
      <c r="H137" s="59"/>
      <c r="I137" s="31"/>
      <c r="J137" s="59"/>
      <c r="K137" s="31"/>
      <c r="L137" s="31"/>
      <c r="M137" s="13"/>
      <c r="N137" s="2"/>
      <c r="O137" s="2"/>
      <c r="P137" s="2"/>
      <c r="Q137" s="2"/>
    </row>
    <row r="138" thickTop="1" thickBot="1" ht="25" customHeight="1">
      <c r="A138" s="10"/>
      <c r="B138" s="1"/>
      <c r="C138" s="65">
        <v>9</v>
      </c>
      <c r="D138" s="1"/>
      <c r="E138" s="65" t="s">
        <v>120</v>
      </c>
      <c r="F138" s="1"/>
      <c r="G138" s="66" t="s">
        <v>110</v>
      </c>
      <c r="H138" s="67">
        <f>0+J132</f>
        <v>0</v>
      </c>
      <c r="I138" s="66" t="s">
        <v>111</v>
      </c>
      <c r="J138" s="68">
        <f>(L138-H138)</f>
        <v>0</v>
      </c>
      <c r="K138" s="66" t="s">
        <v>112</v>
      </c>
      <c r="L138" s="69">
        <f>ROUND((0+J132)*1.21,2)</f>
        <v>0</v>
      </c>
      <c r="M138" s="13"/>
      <c r="N138" s="2"/>
      <c r="O138" s="2"/>
      <c r="P138" s="2"/>
      <c r="Q138" s="40">
        <f>0+Q132</f>
        <v>0</v>
      </c>
      <c r="R138" s="9">
        <f>0+R132</f>
        <v>0</v>
      </c>
      <c r="S138" s="70">
        <f>Q138*(1+J138)+R138</f>
        <v>0</v>
      </c>
    </row>
    <row r="139" thickTop="1" thickBot="1" ht="25" customHeight="1">
      <c r="A139" s="10"/>
      <c r="B139" s="71"/>
      <c r="C139" s="71"/>
      <c r="D139" s="71"/>
      <c r="E139" s="71"/>
      <c r="F139" s="71"/>
      <c r="G139" s="72" t="s">
        <v>113</v>
      </c>
      <c r="H139" s="73">
        <f>0+J132</f>
        <v>0</v>
      </c>
      <c r="I139" s="72" t="s">
        <v>114</v>
      </c>
      <c r="J139" s="74">
        <f>0+J138</f>
        <v>0</v>
      </c>
      <c r="K139" s="72" t="s">
        <v>115</v>
      </c>
      <c r="L139" s="75">
        <f>0+L138</f>
        <v>0</v>
      </c>
      <c r="M139" s="13"/>
      <c r="N139" s="2"/>
      <c r="O139" s="2"/>
      <c r="P139" s="2"/>
      <c r="Q139" s="2"/>
    </row>
    <row r="140">
      <c r="A140" s="14"/>
      <c r="B140" s="4"/>
      <c r="C140" s="4"/>
      <c r="D140" s="4"/>
      <c r="E140" s="4"/>
      <c r="F140" s="4"/>
      <c r="G140" s="4"/>
      <c r="H140" s="76"/>
      <c r="I140" s="4"/>
      <c r="J140" s="76"/>
      <c r="K140" s="4"/>
      <c r="L140" s="4"/>
      <c r="M140" s="15"/>
      <c r="N140" s="2"/>
      <c r="O140" s="2"/>
      <c r="P140" s="2"/>
      <c r="Q140" s="2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"/>
      <c r="O141" s="2"/>
      <c r="P141" s="2"/>
      <c r="Q141" s="2"/>
    </row>
  </sheetData>
  <mergeCells count="103">
    <mergeCell ref="B44:L44"/>
    <mergeCell ref="B46:D46"/>
    <mergeCell ref="B47:D47"/>
    <mergeCell ref="B48:D48"/>
    <mergeCell ref="B49:D49"/>
    <mergeCell ref="B50:D50"/>
    <mergeCell ref="B53:L53"/>
    <mergeCell ref="B55:D55"/>
    <mergeCell ref="B56:D56"/>
    <mergeCell ref="B57:D57"/>
    <mergeCell ref="B58:D58"/>
    <mergeCell ref="B59:D59"/>
    <mergeCell ref="B61:D61"/>
    <mergeCell ref="B62:D62"/>
    <mergeCell ref="B63:D63"/>
    <mergeCell ref="B64:D64"/>
    <mergeCell ref="B65:D65"/>
    <mergeCell ref="B70:D70"/>
    <mergeCell ref="B71:D71"/>
    <mergeCell ref="B72:D72"/>
    <mergeCell ref="B73:D73"/>
    <mergeCell ref="B74:D74"/>
    <mergeCell ref="B68:L6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35:D35"/>
    <mergeCell ref="B37:D37"/>
    <mergeCell ref="B38:D38"/>
    <mergeCell ref="B39:D39"/>
    <mergeCell ref="B40:D40"/>
    <mergeCell ref="B41:D41"/>
    <mergeCell ref="B23:D23"/>
    <mergeCell ref="B24:D24"/>
    <mergeCell ref="B76:D76"/>
    <mergeCell ref="B77:D77"/>
    <mergeCell ref="B78:D78"/>
    <mergeCell ref="B79:D79"/>
    <mergeCell ref="B80:D80"/>
    <mergeCell ref="B82:D82"/>
    <mergeCell ref="B83:D83"/>
    <mergeCell ref="B84:D84"/>
    <mergeCell ref="B85:D85"/>
    <mergeCell ref="B86:D86"/>
    <mergeCell ref="B88:D88"/>
    <mergeCell ref="B89:D89"/>
    <mergeCell ref="B90:D90"/>
    <mergeCell ref="B91:D91"/>
    <mergeCell ref="B92:D92"/>
    <mergeCell ref="B94:D94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8:D128"/>
    <mergeCell ref="B131:L131"/>
    <mergeCell ref="B133:D133"/>
    <mergeCell ref="B134:D134"/>
    <mergeCell ref="B135:D135"/>
    <mergeCell ref="B136:D136"/>
    <mergeCell ref="B137:D137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II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0+(H42+H87+H102+H117+H156)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0+H43+H88+H103+H118+H157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405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ROUND(0+((H42+H87+H102+H117+H156)*1.21),2)</f>
        <v>0</v>
      </c>
      <c r="K11" s="1"/>
      <c r="L11" s="1"/>
      <c r="M11" s="13"/>
      <c r="N11" s="2"/>
      <c r="O11" s="2"/>
      <c r="P11" s="2"/>
      <c r="Q11" s="40">
        <f>IF(SUM(K20:K24)&gt;0,ROUND(SUM(S20:S24)/SUM(K20:K24)-1,8),0)</f>
        <v>0</v>
      </c>
      <c r="R11" s="9">
        <f>AVERAGE(J42,J87,J102,J117,J156)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0+J30+J36</f>
        <v>0</v>
      </c>
      <c r="L20" s="45">
        <f>0+L42</f>
        <v>0</v>
      </c>
      <c r="M20" s="13"/>
      <c r="N20" s="2"/>
      <c r="O20" s="2"/>
      <c r="P20" s="2"/>
      <c r="Q20" s="2"/>
      <c r="S20" s="9">
        <f>S42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0+J45+J51+J57+J63+J69+J75+J81</f>
        <v>0</v>
      </c>
      <c r="L21" s="45">
        <f>0+L87</f>
        <v>0</v>
      </c>
      <c r="M21" s="13"/>
      <c r="N21" s="2"/>
      <c r="O21" s="2"/>
      <c r="P21" s="2"/>
      <c r="Q21" s="2"/>
      <c r="S21" s="9">
        <f>S87</f>
        <v>0</v>
      </c>
    </row>
    <row r="22">
      <c r="A22" s="10"/>
      <c r="B22" s="43">
        <v>2</v>
      </c>
      <c r="C22" s="1"/>
      <c r="D22" s="1"/>
      <c r="E22" s="44" t="s">
        <v>222</v>
      </c>
      <c r="F22" s="1"/>
      <c r="G22" s="1"/>
      <c r="H22" s="1"/>
      <c r="I22" s="1"/>
      <c r="J22" s="1"/>
      <c r="K22" s="45">
        <f>0+J90+J96</f>
        <v>0</v>
      </c>
      <c r="L22" s="45">
        <f>0+L102</f>
        <v>0</v>
      </c>
      <c r="M22" s="13"/>
      <c r="N22" s="2"/>
      <c r="O22" s="2"/>
      <c r="P22" s="2"/>
      <c r="Q22" s="2"/>
      <c r="S22" s="9">
        <f>S102</f>
        <v>0</v>
      </c>
    </row>
    <row r="23">
      <c r="A23" s="10"/>
      <c r="B23" s="43">
        <v>4</v>
      </c>
      <c r="C23" s="1"/>
      <c r="D23" s="1"/>
      <c r="E23" s="44" t="s">
        <v>223</v>
      </c>
      <c r="F23" s="1"/>
      <c r="G23" s="1"/>
      <c r="H23" s="1"/>
      <c r="I23" s="1"/>
      <c r="J23" s="1"/>
      <c r="K23" s="45">
        <f>0+J105+J111</f>
        <v>0</v>
      </c>
      <c r="L23" s="45">
        <f>0+L117</f>
        <v>0</v>
      </c>
      <c r="M23" s="13"/>
      <c r="N23" s="2"/>
      <c r="O23" s="2"/>
      <c r="P23" s="2"/>
      <c r="Q23" s="2"/>
      <c r="S23" s="9">
        <f>S117</f>
        <v>0</v>
      </c>
    </row>
    <row r="24">
      <c r="A24" s="10"/>
      <c r="B24" s="43">
        <v>8</v>
      </c>
      <c r="C24" s="1"/>
      <c r="D24" s="1"/>
      <c r="E24" s="44" t="s">
        <v>119</v>
      </c>
      <c r="F24" s="1"/>
      <c r="G24" s="1"/>
      <c r="H24" s="1"/>
      <c r="I24" s="1"/>
      <c r="J24" s="1"/>
      <c r="K24" s="45">
        <f>0+J120+J126+J132+J138+J144+J150</f>
        <v>0</v>
      </c>
      <c r="L24" s="45">
        <f>0+L156</f>
        <v>0</v>
      </c>
      <c r="M24" s="13"/>
      <c r="N24" s="2"/>
      <c r="O24" s="2"/>
      <c r="P24" s="2"/>
      <c r="Q24" s="2"/>
      <c r="S24" s="9">
        <f>S156</f>
        <v>0</v>
      </c>
    </row>
    <row r="25">
      <c r="A25" s="1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5" t="s">
        <v>64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10"/>
      <c r="B28" s="41" t="s">
        <v>65</v>
      </c>
      <c r="C28" s="41" t="s">
        <v>61</v>
      </c>
      <c r="D28" s="41" t="s">
        <v>66</v>
      </c>
      <c r="E28" s="41" t="s">
        <v>62</v>
      </c>
      <c r="F28" s="41" t="s">
        <v>67</v>
      </c>
      <c r="G28" s="42" t="s">
        <v>68</v>
      </c>
      <c r="H28" s="23" t="s">
        <v>69</v>
      </c>
      <c r="I28" s="23" t="s">
        <v>70</v>
      </c>
      <c r="J28" s="23" t="s">
        <v>17</v>
      </c>
      <c r="K28" s="42" t="s">
        <v>71</v>
      </c>
      <c r="L28" s="23" t="s">
        <v>18</v>
      </c>
      <c r="M28" s="78"/>
      <c r="N28" s="2"/>
      <c r="O28" s="2"/>
      <c r="P28" s="2"/>
      <c r="Q28" s="2"/>
    </row>
    <row r="29" ht="40" customHeight="1">
      <c r="A29" s="10"/>
      <c r="B29" s="46" t="s">
        <v>121</v>
      </c>
      <c r="C29" s="1"/>
      <c r="D29" s="1"/>
      <c r="E29" s="1"/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48">
        <v>1</v>
      </c>
      <c r="C30" s="49" t="s">
        <v>122</v>
      </c>
      <c r="D30" s="49" t="s">
        <v>123</v>
      </c>
      <c r="E30" s="49" t="s">
        <v>124</v>
      </c>
      <c r="F30" s="49" t="s">
        <v>7</v>
      </c>
      <c r="G30" s="50" t="s">
        <v>125</v>
      </c>
      <c r="H30" s="51">
        <v>56.488999999999997</v>
      </c>
      <c r="I30" s="52">
        <v>0</v>
      </c>
      <c r="J30" s="53">
        <f>ROUND(H30*I30,2)</f>
        <v>0</v>
      </c>
      <c r="K30" s="54">
        <v>0.20999999999999999</v>
      </c>
      <c r="L30" s="55">
        <f>ROUND(J30*1.21,2)</f>
        <v>0</v>
      </c>
      <c r="M30" s="13"/>
      <c r="N30" s="2"/>
      <c r="O30" s="2"/>
      <c r="P30" s="2"/>
      <c r="Q30" s="40">
        <f>IF(ISNUMBER(K30),IF(H30&gt;0,IF(I30&gt;0,J30,0),0),0)</f>
        <v>0</v>
      </c>
      <c r="R30" s="9">
        <f>IF(ISNUMBER(K30)=FALSE,J30,0)</f>
        <v>0</v>
      </c>
    </row>
    <row r="31">
      <c r="A31" s="10"/>
      <c r="B31" s="56" t="s">
        <v>76</v>
      </c>
      <c r="C31" s="1"/>
      <c r="D31" s="1"/>
      <c r="E31" s="57" t="s">
        <v>126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78</v>
      </c>
      <c r="C32" s="1"/>
      <c r="D32" s="1"/>
      <c r="E32" s="57" t="s">
        <v>406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>
      <c r="A33" s="10"/>
      <c r="B33" s="56" t="s">
        <v>80</v>
      </c>
      <c r="C33" s="1"/>
      <c r="D33" s="1"/>
      <c r="E33" s="57" t="s">
        <v>128</v>
      </c>
      <c r="F33" s="1"/>
      <c r="G33" s="1"/>
      <c r="H33" s="47"/>
      <c r="I33" s="1"/>
      <c r="J33" s="47"/>
      <c r="K33" s="1"/>
      <c r="L33" s="1"/>
      <c r="M33" s="13"/>
      <c r="N33" s="2"/>
      <c r="O33" s="2"/>
      <c r="P33" s="2"/>
      <c r="Q33" s="2"/>
    </row>
    <row r="34">
      <c r="A34" s="10"/>
      <c r="B34" s="56" t="s">
        <v>82</v>
      </c>
      <c r="C34" s="1"/>
      <c r="D34" s="1"/>
      <c r="E34" s="57" t="s">
        <v>83</v>
      </c>
      <c r="F34" s="1"/>
      <c r="G34" s="1"/>
      <c r="H34" s="47"/>
      <c r="I34" s="1"/>
      <c r="J34" s="47"/>
      <c r="K34" s="1"/>
      <c r="L34" s="1"/>
      <c r="M34" s="13"/>
      <c r="N34" s="2"/>
      <c r="O34" s="2"/>
      <c r="P34" s="2"/>
      <c r="Q34" s="2"/>
    </row>
    <row r="35" thickBot="1">
      <c r="A35" s="10"/>
      <c r="B35" s="58" t="s">
        <v>84</v>
      </c>
      <c r="C35" s="31"/>
      <c r="D35" s="31"/>
      <c r="E35" s="29"/>
      <c r="F35" s="31"/>
      <c r="G35" s="31"/>
      <c r="H35" s="59"/>
      <c r="I35" s="31"/>
      <c r="J35" s="59"/>
      <c r="K35" s="31"/>
      <c r="L35" s="31"/>
      <c r="M35" s="13"/>
      <c r="N35" s="2"/>
      <c r="O35" s="2"/>
      <c r="P35" s="2"/>
      <c r="Q35" s="2"/>
    </row>
    <row r="36" thickTop="1">
      <c r="A36" s="10"/>
      <c r="B36" s="48">
        <v>2</v>
      </c>
      <c r="C36" s="49" t="s">
        <v>297</v>
      </c>
      <c r="D36" s="49"/>
      <c r="E36" s="49" t="s">
        <v>298</v>
      </c>
      <c r="F36" s="49" t="s">
        <v>7</v>
      </c>
      <c r="G36" s="50" t="s">
        <v>75</v>
      </c>
      <c r="H36" s="60">
        <v>1</v>
      </c>
      <c r="I36" s="61">
        <v>0</v>
      </c>
      <c r="J36" s="62">
        <f>ROUND(H36*I36,2)</f>
        <v>0</v>
      </c>
      <c r="K36" s="63">
        <v>0.20999999999999999</v>
      </c>
      <c r="L36" s="64">
        <f>ROUND(J36*1.21,2)</f>
        <v>0</v>
      </c>
      <c r="M36" s="13"/>
      <c r="N36" s="2"/>
      <c r="O36" s="2"/>
      <c r="P36" s="2"/>
      <c r="Q36" s="40">
        <f>IF(ISNUMBER(K36),IF(H36&gt;0,IF(I36&gt;0,J36,0),0),0)</f>
        <v>0</v>
      </c>
      <c r="R36" s="9">
        <f>IF(ISNUMBER(K36)=FALSE,J36,0)</f>
        <v>0</v>
      </c>
    </row>
    <row r="37">
      <c r="A37" s="10"/>
      <c r="B37" s="56" t="s">
        <v>76</v>
      </c>
      <c r="C37" s="1"/>
      <c r="D37" s="1"/>
      <c r="E37" s="57" t="s">
        <v>407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78</v>
      </c>
      <c r="C38" s="1"/>
      <c r="D38" s="1"/>
      <c r="E38" s="57" t="s">
        <v>79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>
      <c r="A39" s="10"/>
      <c r="B39" s="56" t="s">
        <v>80</v>
      </c>
      <c r="C39" s="1"/>
      <c r="D39" s="1"/>
      <c r="E39" s="57" t="s">
        <v>300</v>
      </c>
      <c r="F39" s="1"/>
      <c r="G39" s="1"/>
      <c r="H39" s="47"/>
      <c r="I39" s="1"/>
      <c r="J39" s="47"/>
      <c r="K39" s="1"/>
      <c r="L39" s="1"/>
      <c r="M39" s="13"/>
      <c r="N39" s="2"/>
      <c r="O39" s="2"/>
      <c r="P39" s="2"/>
      <c r="Q39" s="2"/>
    </row>
    <row r="40">
      <c r="A40" s="10"/>
      <c r="B40" s="56" t="s">
        <v>82</v>
      </c>
      <c r="C40" s="1"/>
      <c r="D40" s="1"/>
      <c r="E40" s="57" t="s">
        <v>83</v>
      </c>
      <c r="F40" s="1"/>
      <c r="G40" s="1"/>
      <c r="H40" s="47"/>
      <c r="I40" s="1"/>
      <c r="J40" s="47"/>
      <c r="K40" s="1"/>
      <c r="L40" s="1"/>
      <c r="M40" s="13"/>
      <c r="N40" s="2"/>
      <c r="O40" s="2"/>
      <c r="P40" s="2"/>
      <c r="Q40" s="2"/>
    </row>
    <row r="41" thickBot="1">
      <c r="A41" s="10"/>
      <c r="B41" s="58" t="s">
        <v>84</v>
      </c>
      <c r="C41" s="31"/>
      <c r="D41" s="31"/>
      <c r="E41" s="29"/>
      <c r="F41" s="31"/>
      <c r="G41" s="31"/>
      <c r="H41" s="59"/>
      <c r="I41" s="31"/>
      <c r="J41" s="59"/>
      <c r="K41" s="31"/>
      <c r="L41" s="31"/>
      <c r="M41" s="13"/>
      <c r="N41" s="2"/>
      <c r="O41" s="2"/>
      <c r="P41" s="2"/>
      <c r="Q41" s="2"/>
    </row>
    <row r="42" thickTop="1" thickBot="1" ht="25" customHeight="1">
      <c r="A42" s="10"/>
      <c r="B42" s="1"/>
      <c r="C42" s="65">
        <v>0</v>
      </c>
      <c r="D42" s="1"/>
      <c r="E42" s="65" t="s">
        <v>117</v>
      </c>
      <c r="F42" s="1"/>
      <c r="G42" s="66" t="s">
        <v>110</v>
      </c>
      <c r="H42" s="67">
        <f>J30+J36</f>
        <v>0</v>
      </c>
      <c r="I42" s="66" t="s">
        <v>111</v>
      </c>
      <c r="J42" s="68">
        <f>(L42-H42)</f>
        <v>0</v>
      </c>
      <c r="K42" s="66" t="s">
        <v>112</v>
      </c>
      <c r="L42" s="69">
        <f>ROUND((J30+J36)*1.21,2)</f>
        <v>0</v>
      </c>
      <c r="M42" s="13"/>
      <c r="N42" s="2"/>
      <c r="O42" s="2"/>
      <c r="P42" s="2"/>
      <c r="Q42" s="40">
        <f>0+Q30+Q36</f>
        <v>0</v>
      </c>
      <c r="R42" s="9">
        <f>0+R30+R36</f>
        <v>0</v>
      </c>
      <c r="S42" s="70">
        <f>Q42*(1+J42)+R42</f>
        <v>0</v>
      </c>
    </row>
    <row r="43" thickTop="1" thickBot="1" ht="25" customHeight="1">
      <c r="A43" s="10"/>
      <c r="B43" s="71"/>
      <c r="C43" s="71"/>
      <c r="D43" s="71"/>
      <c r="E43" s="71"/>
      <c r="F43" s="71"/>
      <c r="G43" s="72" t="s">
        <v>113</v>
      </c>
      <c r="H43" s="73">
        <f>0+J30+J36</f>
        <v>0</v>
      </c>
      <c r="I43" s="72" t="s">
        <v>114</v>
      </c>
      <c r="J43" s="74">
        <f>0+J42</f>
        <v>0</v>
      </c>
      <c r="K43" s="72" t="s">
        <v>115</v>
      </c>
      <c r="L43" s="75">
        <f>0+L42</f>
        <v>0</v>
      </c>
      <c r="M43" s="13"/>
      <c r="N43" s="2"/>
      <c r="O43" s="2"/>
      <c r="P43" s="2"/>
      <c r="Q43" s="2"/>
    </row>
    <row r="44" ht="40" customHeight="1">
      <c r="A44" s="10"/>
      <c r="B44" s="79" t="s">
        <v>141</v>
      </c>
      <c r="C44" s="1"/>
      <c r="D44" s="1"/>
      <c r="E44" s="1"/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>
      <c r="A45" s="10"/>
      <c r="B45" s="48">
        <v>3</v>
      </c>
      <c r="C45" s="49" t="s">
        <v>301</v>
      </c>
      <c r="D45" s="49"/>
      <c r="E45" s="49" t="s">
        <v>302</v>
      </c>
      <c r="F45" s="49" t="s">
        <v>7</v>
      </c>
      <c r="G45" s="50" t="s">
        <v>303</v>
      </c>
      <c r="H45" s="51">
        <v>120</v>
      </c>
      <c r="I45" s="52">
        <v>0</v>
      </c>
      <c r="J45" s="53">
        <f>ROUND(H45*I45,2)</f>
        <v>0</v>
      </c>
      <c r="K45" s="54">
        <v>0.20999999999999999</v>
      </c>
      <c r="L45" s="55">
        <f>ROUND(J45*1.21,2)</f>
        <v>0</v>
      </c>
      <c r="M45" s="13"/>
      <c r="N45" s="2"/>
      <c r="O45" s="2"/>
      <c r="P45" s="2"/>
      <c r="Q45" s="40">
        <f>IF(ISNUMBER(K45),IF(H45&gt;0,IF(I45&gt;0,J45,0),0),0)</f>
        <v>0</v>
      </c>
      <c r="R45" s="9">
        <f>IF(ISNUMBER(K45)=FALSE,J45,0)</f>
        <v>0</v>
      </c>
    </row>
    <row r="46">
      <c r="A46" s="10"/>
      <c r="B46" s="56" t="s">
        <v>76</v>
      </c>
      <c r="C46" s="1"/>
      <c r="D46" s="1"/>
      <c r="E46" s="57" t="s">
        <v>304</v>
      </c>
      <c r="F46" s="1"/>
      <c r="G46" s="1"/>
      <c r="H46" s="47"/>
      <c r="I46" s="1"/>
      <c r="J46" s="47"/>
      <c r="K46" s="1"/>
      <c r="L46" s="1"/>
      <c r="M46" s="13"/>
      <c r="N46" s="2"/>
      <c r="O46" s="2"/>
      <c r="P46" s="2"/>
      <c r="Q46" s="2"/>
    </row>
    <row r="47">
      <c r="A47" s="10"/>
      <c r="B47" s="56" t="s">
        <v>78</v>
      </c>
      <c r="C47" s="1"/>
      <c r="D47" s="1"/>
      <c r="E47" s="57" t="s">
        <v>305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80</v>
      </c>
      <c r="C48" s="1"/>
      <c r="D48" s="1"/>
      <c r="E48" s="57" t="s">
        <v>306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82</v>
      </c>
      <c r="C49" s="1"/>
      <c r="D49" s="1"/>
      <c r="E49" s="57" t="s">
        <v>83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 thickBot="1">
      <c r="A50" s="10"/>
      <c r="B50" s="58" t="s">
        <v>84</v>
      </c>
      <c r="C50" s="31"/>
      <c r="D50" s="31"/>
      <c r="E50" s="29"/>
      <c r="F50" s="31"/>
      <c r="G50" s="31"/>
      <c r="H50" s="59"/>
      <c r="I50" s="31"/>
      <c r="J50" s="59"/>
      <c r="K50" s="31"/>
      <c r="L50" s="31"/>
      <c r="M50" s="13"/>
      <c r="N50" s="2"/>
      <c r="O50" s="2"/>
      <c r="P50" s="2"/>
      <c r="Q50" s="2"/>
    </row>
    <row r="51" thickTop="1">
      <c r="A51" s="10"/>
      <c r="B51" s="48">
        <v>4</v>
      </c>
      <c r="C51" s="49" t="s">
        <v>307</v>
      </c>
      <c r="D51" s="49"/>
      <c r="E51" s="49" t="s">
        <v>308</v>
      </c>
      <c r="F51" s="49" t="s">
        <v>7</v>
      </c>
      <c r="G51" s="50" t="s">
        <v>144</v>
      </c>
      <c r="H51" s="60">
        <v>29.731000000000002</v>
      </c>
      <c r="I51" s="61">
        <v>0</v>
      </c>
      <c r="J51" s="62">
        <f>ROUND(H51*I51,2)</f>
        <v>0</v>
      </c>
      <c r="K51" s="63">
        <v>0.20999999999999999</v>
      </c>
      <c r="L51" s="64">
        <f>ROUND(J51*1.21,2)</f>
        <v>0</v>
      </c>
      <c r="M51" s="13"/>
      <c r="N51" s="2"/>
      <c r="O51" s="2"/>
      <c r="P51" s="2"/>
      <c r="Q51" s="40">
        <f>IF(ISNUMBER(K51),IF(H51&gt;0,IF(I51&gt;0,J51,0),0),0)</f>
        <v>0</v>
      </c>
      <c r="R51" s="9">
        <f>IF(ISNUMBER(K51)=FALSE,J51,0)</f>
        <v>0</v>
      </c>
    </row>
    <row r="52">
      <c r="A52" s="10"/>
      <c r="B52" s="56" t="s">
        <v>76</v>
      </c>
      <c r="C52" s="1"/>
      <c r="D52" s="1"/>
      <c r="E52" s="57" t="s">
        <v>309</v>
      </c>
      <c r="F52" s="1"/>
      <c r="G52" s="1"/>
      <c r="H52" s="47"/>
      <c r="I52" s="1"/>
      <c r="J52" s="47"/>
      <c r="K52" s="1"/>
      <c r="L52" s="1"/>
      <c r="M52" s="13"/>
      <c r="N52" s="2"/>
      <c r="O52" s="2"/>
      <c r="P52" s="2"/>
      <c r="Q52" s="2"/>
    </row>
    <row r="53">
      <c r="A53" s="10"/>
      <c r="B53" s="56" t="s">
        <v>78</v>
      </c>
      <c r="C53" s="1"/>
      <c r="D53" s="1"/>
      <c r="E53" s="57" t="s">
        <v>408</v>
      </c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56" t="s">
        <v>80</v>
      </c>
      <c r="C54" s="1"/>
      <c r="D54" s="1"/>
      <c r="E54" s="57" t="s">
        <v>311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>
      <c r="A55" s="10"/>
      <c r="B55" s="56" t="s">
        <v>82</v>
      </c>
      <c r="C55" s="1"/>
      <c r="D55" s="1"/>
      <c r="E55" s="57" t="s">
        <v>83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 thickBot="1">
      <c r="A56" s="10"/>
      <c r="B56" s="58" t="s">
        <v>84</v>
      </c>
      <c r="C56" s="31"/>
      <c r="D56" s="31"/>
      <c r="E56" s="29"/>
      <c r="F56" s="31"/>
      <c r="G56" s="31"/>
      <c r="H56" s="59"/>
      <c r="I56" s="31"/>
      <c r="J56" s="59"/>
      <c r="K56" s="31"/>
      <c r="L56" s="31"/>
      <c r="M56" s="13"/>
      <c r="N56" s="2"/>
      <c r="O56" s="2"/>
      <c r="P56" s="2"/>
      <c r="Q56" s="2"/>
    </row>
    <row r="57" thickTop="1">
      <c r="A57" s="10"/>
      <c r="B57" s="48">
        <v>5</v>
      </c>
      <c r="C57" s="49" t="s">
        <v>186</v>
      </c>
      <c r="D57" s="49"/>
      <c r="E57" s="49" t="s">
        <v>187</v>
      </c>
      <c r="F57" s="49" t="s">
        <v>7</v>
      </c>
      <c r="G57" s="50" t="s">
        <v>144</v>
      </c>
      <c r="H57" s="60">
        <v>29.731000000000002</v>
      </c>
      <c r="I57" s="61">
        <v>0</v>
      </c>
      <c r="J57" s="62">
        <f>ROUND(H57*I57,2)</f>
        <v>0</v>
      </c>
      <c r="K57" s="63">
        <v>0.20999999999999999</v>
      </c>
      <c r="L57" s="64">
        <f>ROUND(J57*1.21,2)</f>
        <v>0</v>
      </c>
      <c r="M57" s="13"/>
      <c r="N57" s="2"/>
      <c r="O57" s="2"/>
      <c r="P57" s="2"/>
      <c r="Q57" s="40">
        <f>IF(ISNUMBER(K57),IF(H57&gt;0,IF(I57&gt;0,J57,0),0),0)</f>
        <v>0</v>
      </c>
      <c r="R57" s="9">
        <f>IF(ISNUMBER(K57)=FALSE,J57,0)</f>
        <v>0</v>
      </c>
    </row>
    <row r="58">
      <c r="A58" s="10"/>
      <c r="B58" s="56" t="s">
        <v>76</v>
      </c>
      <c r="C58" s="1"/>
      <c r="D58" s="1"/>
      <c r="E58" s="57" t="s">
        <v>312</v>
      </c>
      <c r="F58" s="1"/>
      <c r="G58" s="1"/>
      <c r="H58" s="47"/>
      <c r="I58" s="1"/>
      <c r="J58" s="47"/>
      <c r="K58" s="1"/>
      <c r="L58" s="1"/>
      <c r="M58" s="13"/>
      <c r="N58" s="2"/>
      <c r="O58" s="2"/>
      <c r="P58" s="2"/>
      <c r="Q58" s="2"/>
    </row>
    <row r="59">
      <c r="A59" s="10"/>
      <c r="B59" s="56" t="s">
        <v>78</v>
      </c>
      <c r="C59" s="1"/>
      <c r="D59" s="1"/>
      <c r="E59" s="57" t="s">
        <v>409</v>
      </c>
      <c r="F59" s="1"/>
      <c r="G59" s="1"/>
      <c r="H59" s="47"/>
      <c r="I59" s="1"/>
      <c r="J59" s="47"/>
      <c r="K59" s="1"/>
      <c r="L59" s="1"/>
      <c r="M59" s="13"/>
      <c r="N59" s="2"/>
      <c r="O59" s="2"/>
      <c r="P59" s="2"/>
      <c r="Q59" s="2"/>
    </row>
    <row r="60">
      <c r="A60" s="10"/>
      <c r="B60" s="56" t="s">
        <v>80</v>
      </c>
      <c r="C60" s="1"/>
      <c r="D60" s="1"/>
      <c r="E60" s="57" t="s">
        <v>190</v>
      </c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>
      <c r="A61" s="10"/>
      <c r="B61" s="56" t="s">
        <v>82</v>
      </c>
      <c r="C61" s="1"/>
      <c r="D61" s="1"/>
      <c r="E61" s="57" t="s">
        <v>83</v>
      </c>
      <c r="F61" s="1"/>
      <c r="G61" s="1"/>
      <c r="H61" s="47"/>
      <c r="I61" s="1"/>
      <c r="J61" s="47"/>
      <c r="K61" s="1"/>
      <c r="L61" s="1"/>
      <c r="M61" s="13"/>
      <c r="N61" s="2"/>
      <c r="O61" s="2"/>
      <c r="P61" s="2"/>
      <c r="Q61" s="2"/>
    </row>
    <row r="62" thickBot="1">
      <c r="A62" s="10"/>
      <c r="B62" s="58" t="s">
        <v>84</v>
      </c>
      <c r="C62" s="31"/>
      <c r="D62" s="31"/>
      <c r="E62" s="29"/>
      <c r="F62" s="31"/>
      <c r="G62" s="31"/>
      <c r="H62" s="59"/>
      <c r="I62" s="31"/>
      <c r="J62" s="59"/>
      <c r="K62" s="31"/>
      <c r="L62" s="31"/>
      <c r="M62" s="13"/>
      <c r="N62" s="2"/>
      <c r="O62" s="2"/>
      <c r="P62" s="2"/>
      <c r="Q62" s="2"/>
    </row>
    <row r="63" thickTop="1">
      <c r="A63" s="10"/>
      <c r="B63" s="48">
        <v>6</v>
      </c>
      <c r="C63" s="49" t="s">
        <v>314</v>
      </c>
      <c r="D63" s="49"/>
      <c r="E63" s="49" t="s">
        <v>315</v>
      </c>
      <c r="F63" s="49" t="s">
        <v>7</v>
      </c>
      <c r="G63" s="50" t="s">
        <v>144</v>
      </c>
      <c r="H63" s="60">
        <v>8.6400000000000006</v>
      </c>
      <c r="I63" s="61">
        <v>0</v>
      </c>
      <c r="J63" s="62">
        <f>ROUND(H63*I63,2)</f>
        <v>0</v>
      </c>
      <c r="K63" s="63">
        <v>0.20999999999999999</v>
      </c>
      <c r="L63" s="64">
        <f>ROUND(J63*1.21,2)</f>
        <v>0</v>
      </c>
      <c r="M63" s="13"/>
      <c r="N63" s="2"/>
      <c r="O63" s="2"/>
      <c r="P63" s="2"/>
      <c r="Q63" s="40">
        <f>IF(ISNUMBER(K63),IF(H63&gt;0,IF(I63&gt;0,J63,0),0),0)</f>
        <v>0</v>
      </c>
      <c r="R63" s="9">
        <f>IF(ISNUMBER(K63)=FALSE,J63,0)</f>
        <v>0</v>
      </c>
    </row>
    <row r="64">
      <c r="A64" s="10"/>
      <c r="B64" s="56" t="s">
        <v>76</v>
      </c>
      <c r="C64" s="1"/>
      <c r="D64" s="1"/>
      <c r="E64" s="57" t="s">
        <v>316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78</v>
      </c>
      <c r="C65" s="1"/>
      <c r="D65" s="1"/>
      <c r="E65" s="57" t="s">
        <v>317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>
      <c r="A66" s="10"/>
      <c r="B66" s="56" t="s">
        <v>80</v>
      </c>
      <c r="C66" s="1"/>
      <c r="D66" s="1"/>
      <c r="E66" s="57" t="s">
        <v>318</v>
      </c>
      <c r="F66" s="1"/>
      <c r="G66" s="1"/>
      <c r="H66" s="47"/>
      <c r="I66" s="1"/>
      <c r="J66" s="47"/>
      <c r="K66" s="1"/>
      <c r="L66" s="1"/>
      <c r="M66" s="13"/>
      <c r="N66" s="2"/>
      <c r="O66" s="2"/>
      <c r="P66" s="2"/>
      <c r="Q66" s="2"/>
    </row>
    <row r="67">
      <c r="A67" s="10"/>
      <c r="B67" s="56" t="s">
        <v>82</v>
      </c>
      <c r="C67" s="1"/>
      <c r="D67" s="1"/>
      <c r="E67" s="57" t="s">
        <v>83</v>
      </c>
      <c r="F67" s="1"/>
      <c r="G67" s="1"/>
      <c r="H67" s="47"/>
      <c r="I67" s="1"/>
      <c r="J67" s="47"/>
      <c r="K67" s="1"/>
      <c r="L67" s="1"/>
      <c r="M67" s="13"/>
      <c r="N67" s="2"/>
      <c r="O67" s="2"/>
      <c r="P67" s="2"/>
      <c r="Q67" s="2"/>
    </row>
    <row r="68" thickBot="1">
      <c r="A68" s="10"/>
      <c r="B68" s="58" t="s">
        <v>84</v>
      </c>
      <c r="C68" s="31"/>
      <c r="D68" s="31"/>
      <c r="E68" s="29"/>
      <c r="F68" s="31"/>
      <c r="G68" s="31"/>
      <c r="H68" s="59"/>
      <c r="I68" s="31"/>
      <c r="J68" s="59"/>
      <c r="K68" s="31"/>
      <c r="L68" s="31"/>
      <c r="M68" s="13"/>
      <c r="N68" s="2"/>
      <c r="O68" s="2"/>
      <c r="P68" s="2"/>
      <c r="Q68" s="2"/>
    </row>
    <row r="69" thickTop="1">
      <c r="A69" s="10"/>
      <c r="B69" s="48">
        <v>7</v>
      </c>
      <c r="C69" s="49" t="s">
        <v>319</v>
      </c>
      <c r="D69" s="49" t="s">
        <v>123</v>
      </c>
      <c r="E69" s="49" t="s">
        <v>320</v>
      </c>
      <c r="F69" s="49" t="s">
        <v>7</v>
      </c>
      <c r="G69" s="50" t="s">
        <v>144</v>
      </c>
      <c r="H69" s="60">
        <v>6.0010000000000003</v>
      </c>
      <c r="I69" s="61">
        <v>0</v>
      </c>
      <c r="J69" s="62">
        <f>ROUND(H69*I69,2)</f>
        <v>0</v>
      </c>
      <c r="K69" s="63">
        <v>0.20999999999999999</v>
      </c>
      <c r="L69" s="64">
        <f>ROUND(J69*1.21,2)</f>
        <v>0</v>
      </c>
      <c r="M69" s="13"/>
      <c r="N69" s="2"/>
      <c r="O69" s="2"/>
      <c r="P69" s="2"/>
      <c r="Q69" s="40">
        <f>IF(ISNUMBER(K69),IF(H69&gt;0,IF(I69&gt;0,J69,0),0),0)</f>
        <v>0</v>
      </c>
      <c r="R69" s="9">
        <f>IF(ISNUMBER(K69)=FALSE,J69,0)</f>
        <v>0</v>
      </c>
    </row>
    <row r="70">
      <c r="A70" s="10"/>
      <c r="B70" s="56" t="s">
        <v>76</v>
      </c>
      <c r="C70" s="1"/>
      <c r="D70" s="1"/>
      <c r="E70" s="57" t="s">
        <v>321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78</v>
      </c>
      <c r="C71" s="1"/>
      <c r="D71" s="1"/>
      <c r="E71" s="57" t="s">
        <v>410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>
      <c r="A72" s="10"/>
      <c r="B72" s="56" t="s">
        <v>80</v>
      </c>
      <c r="C72" s="1"/>
      <c r="D72" s="1"/>
      <c r="E72" s="57" t="s">
        <v>323</v>
      </c>
      <c r="F72" s="1"/>
      <c r="G72" s="1"/>
      <c r="H72" s="47"/>
      <c r="I72" s="1"/>
      <c r="J72" s="47"/>
      <c r="K72" s="1"/>
      <c r="L72" s="1"/>
      <c r="M72" s="13"/>
      <c r="N72" s="2"/>
      <c r="O72" s="2"/>
      <c r="P72" s="2"/>
      <c r="Q72" s="2"/>
    </row>
    <row r="73">
      <c r="A73" s="10"/>
      <c r="B73" s="56" t="s">
        <v>82</v>
      </c>
      <c r="C73" s="1"/>
      <c r="D73" s="1"/>
      <c r="E73" s="57" t="s">
        <v>83</v>
      </c>
      <c r="F73" s="1"/>
      <c r="G73" s="1"/>
      <c r="H73" s="47"/>
      <c r="I73" s="1"/>
      <c r="J73" s="47"/>
      <c r="K73" s="1"/>
      <c r="L73" s="1"/>
      <c r="M73" s="13"/>
      <c r="N73" s="2"/>
      <c r="O73" s="2"/>
      <c r="P73" s="2"/>
      <c r="Q73" s="2"/>
    </row>
    <row r="74" thickBot="1">
      <c r="A74" s="10"/>
      <c r="B74" s="58" t="s">
        <v>84</v>
      </c>
      <c r="C74" s="31"/>
      <c r="D74" s="31"/>
      <c r="E74" s="29"/>
      <c r="F74" s="31"/>
      <c r="G74" s="31"/>
      <c r="H74" s="59"/>
      <c r="I74" s="31"/>
      <c r="J74" s="59"/>
      <c r="K74" s="31"/>
      <c r="L74" s="31"/>
      <c r="M74" s="13"/>
      <c r="N74" s="2"/>
      <c r="O74" s="2"/>
      <c r="P74" s="2"/>
      <c r="Q74" s="2"/>
    </row>
    <row r="75" thickTop="1">
      <c r="A75" s="10"/>
      <c r="B75" s="48">
        <v>8</v>
      </c>
      <c r="C75" s="49" t="s">
        <v>319</v>
      </c>
      <c r="D75" s="49" t="s">
        <v>129</v>
      </c>
      <c r="E75" s="49" t="s">
        <v>320</v>
      </c>
      <c r="F75" s="49" t="s">
        <v>7</v>
      </c>
      <c r="G75" s="50" t="s">
        <v>144</v>
      </c>
      <c r="H75" s="60">
        <v>14.414999999999999</v>
      </c>
      <c r="I75" s="61">
        <v>0</v>
      </c>
      <c r="J75" s="62">
        <f>ROUND(H75*I75,2)</f>
        <v>0</v>
      </c>
      <c r="K75" s="63">
        <v>0.20999999999999999</v>
      </c>
      <c r="L75" s="64">
        <f>ROUND(J75*1.21,2)</f>
        <v>0</v>
      </c>
      <c r="M75" s="13"/>
      <c r="N75" s="2"/>
      <c r="O75" s="2"/>
      <c r="P75" s="2"/>
      <c r="Q75" s="40">
        <f>IF(ISNUMBER(K75),IF(H75&gt;0,IF(I75&gt;0,J75,0),0),0)</f>
        <v>0</v>
      </c>
      <c r="R75" s="9">
        <f>IF(ISNUMBER(K75)=FALSE,J75,0)</f>
        <v>0</v>
      </c>
    </row>
    <row r="76">
      <c r="A76" s="10"/>
      <c r="B76" s="56" t="s">
        <v>76</v>
      </c>
      <c r="C76" s="1"/>
      <c r="D76" s="1"/>
      <c r="E76" s="57" t="s">
        <v>324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78</v>
      </c>
      <c r="C77" s="1"/>
      <c r="D77" s="1"/>
      <c r="E77" s="57" t="s">
        <v>411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>
      <c r="A78" s="10"/>
      <c r="B78" s="56" t="s">
        <v>80</v>
      </c>
      <c r="C78" s="1"/>
      <c r="D78" s="1"/>
      <c r="E78" s="57" t="s">
        <v>323</v>
      </c>
      <c r="F78" s="1"/>
      <c r="G78" s="1"/>
      <c r="H78" s="47"/>
      <c r="I78" s="1"/>
      <c r="J78" s="47"/>
      <c r="K78" s="1"/>
      <c r="L78" s="1"/>
      <c r="M78" s="13"/>
      <c r="N78" s="2"/>
      <c r="O78" s="2"/>
      <c r="P78" s="2"/>
      <c r="Q78" s="2"/>
    </row>
    <row r="79">
      <c r="A79" s="10"/>
      <c r="B79" s="56" t="s">
        <v>82</v>
      </c>
      <c r="C79" s="1"/>
      <c r="D79" s="1"/>
      <c r="E79" s="57" t="s">
        <v>83</v>
      </c>
      <c r="F79" s="1"/>
      <c r="G79" s="1"/>
      <c r="H79" s="47"/>
      <c r="I79" s="1"/>
      <c r="J79" s="47"/>
      <c r="K79" s="1"/>
      <c r="L79" s="1"/>
      <c r="M79" s="13"/>
      <c r="N79" s="2"/>
      <c r="O79" s="2"/>
      <c r="P79" s="2"/>
      <c r="Q79" s="2"/>
    </row>
    <row r="80" thickBot="1">
      <c r="A80" s="10"/>
      <c r="B80" s="58" t="s">
        <v>84</v>
      </c>
      <c r="C80" s="31"/>
      <c r="D80" s="31"/>
      <c r="E80" s="29"/>
      <c r="F80" s="31"/>
      <c r="G80" s="31"/>
      <c r="H80" s="59"/>
      <c r="I80" s="31"/>
      <c r="J80" s="59"/>
      <c r="K80" s="31"/>
      <c r="L80" s="31"/>
      <c r="M80" s="13"/>
      <c r="N80" s="2"/>
      <c r="O80" s="2"/>
      <c r="P80" s="2"/>
      <c r="Q80" s="2"/>
    </row>
    <row r="81" thickTop="1">
      <c r="A81" s="10"/>
      <c r="B81" s="48">
        <v>9</v>
      </c>
      <c r="C81" s="49" t="s">
        <v>326</v>
      </c>
      <c r="D81" s="49"/>
      <c r="E81" s="49" t="s">
        <v>327</v>
      </c>
      <c r="F81" s="49" t="s">
        <v>7</v>
      </c>
      <c r="G81" s="50" t="s">
        <v>227</v>
      </c>
      <c r="H81" s="60">
        <v>18.02</v>
      </c>
      <c r="I81" s="61">
        <v>0</v>
      </c>
      <c r="J81" s="62">
        <f>ROUND(H81*I81,2)</f>
        <v>0</v>
      </c>
      <c r="K81" s="63">
        <v>0.20999999999999999</v>
      </c>
      <c r="L81" s="64">
        <f>ROUND(J81*1.21,2)</f>
        <v>0</v>
      </c>
      <c r="M81" s="13"/>
      <c r="N81" s="2"/>
      <c r="O81" s="2"/>
      <c r="P81" s="2"/>
      <c r="Q81" s="40">
        <f>IF(ISNUMBER(K81),IF(H81&gt;0,IF(I81&gt;0,J81,0),0),0)</f>
        <v>0</v>
      </c>
      <c r="R81" s="9">
        <f>IF(ISNUMBER(K81)=FALSE,J81,0)</f>
        <v>0</v>
      </c>
    </row>
    <row r="82">
      <c r="A82" s="10"/>
      <c r="B82" s="56" t="s">
        <v>76</v>
      </c>
      <c r="C82" s="1"/>
      <c r="D82" s="1"/>
      <c r="E82" s="57" t="s">
        <v>328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78</v>
      </c>
      <c r="C83" s="1"/>
      <c r="D83" s="1"/>
      <c r="E83" s="57" t="s">
        <v>412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>
      <c r="A84" s="10"/>
      <c r="B84" s="56" t="s">
        <v>80</v>
      </c>
      <c r="C84" s="1"/>
      <c r="D84" s="1"/>
      <c r="E84" s="57" t="s">
        <v>229</v>
      </c>
      <c r="F84" s="1"/>
      <c r="G84" s="1"/>
      <c r="H84" s="47"/>
      <c r="I84" s="1"/>
      <c r="J84" s="47"/>
      <c r="K84" s="1"/>
      <c r="L84" s="1"/>
      <c r="M84" s="13"/>
      <c r="N84" s="2"/>
      <c r="O84" s="2"/>
      <c r="P84" s="2"/>
      <c r="Q84" s="2"/>
    </row>
    <row r="85">
      <c r="A85" s="10"/>
      <c r="B85" s="56" t="s">
        <v>82</v>
      </c>
      <c r="C85" s="1"/>
      <c r="D85" s="1"/>
      <c r="E85" s="57" t="s">
        <v>83</v>
      </c>
      <c r="F85" s="1"/>
      <c r="G85" s="1"/>
      <c r="H85" s="47"/>
      <c r="I85" s="1"/>
      <c r="J85" s="47"/>
      <c r="K85" s="1"/>
      <c r="L85" s="1"/>
      <c r="M85" s="13"/>
      <c r="N85" s="2"/>
      <c r="O85" s="2"/>
      <c r="P85" s="2"/>
      <c r="Q85" s="2"/>
    </row>
    <row r="86" thickBot="1">
      <c r="A86" s="10"/>
      <c r="B86" s="58" t="s">
        <v>84</v>
      </c>
      <c r="C86" s="31"/>
      <c r="D86" s="31"/>
      <c r="E86" s="29"/>
      <c r="F86" s="31"/>
      <c r="G86" s="31"/>
      <c r="H86" s="59"/>
      <c r="I86" s="31"/>
      <c r="J86" s="59"/>
      <c r="K86" s="31"/>
      <c r="L86" s="31"/>
      <c r="M86" s="13"/>
      <c r="N86" s="2"/>
      <c r="O86" s="2"/>
      <c r="P86" s="2"/>
      <c r="Q86" s="2"/>
    </row>
    <row r="87" thickTop="1" thickBot="1" ht="25" customHeight="1">
      <c r="A87" s="10"/>
      <c r="B87" s="1"/>
      <c r="C87" s="65">
        <v>1</v>
      </c>
      <c r="D87" s="1"/>
      <c r="E87" s="65" t="s">
        <v>118</v>
      </c>
      <c r="F87" s="1"/>
      <c r="G87" s="66" t="s">
        <v>110</v>
      </c>
      <c r="H87" s="67">
        <f>J45+J51+J57+J63+J69+J75+J81</f>
        <v>0</v>
      </c>
      <c r="I87" s="66" t="s">
        <v>111</v>
      </c>
      <c r="J87" s="68">
        <f>(L87-H87)</f>
        <v>0</v>
      </c>
      <c r="K87" s="66" t="s">
        <v>112</v>
      </c>
      <c r="L87" s="69">
        <f>ROUND((J45+J51+J57+J63+J69+J75+J81)*1.21,2)</f>
        <v>0</v>
      </c>
      <c r="M87" s="13"/>
      <c r="N87" s="2"/>
      <c r="O87" s="2"/>
      <c r="P87" s="2"/>
      <c r="Q87" s="40">
        <f>0+Q45+Q51+Q57+Q63+Q69+Q75+Q81</f>
        <v>0</v>
      </c>
      <c r="R87" s="9">
        <f>0+R45+R51+R57+R63+R69+R75+R81</f>
        <v>0</v>
      </c>
      <c r="S87" s="70">
        <f>Q87*(1+J87)+R87</f>
        <v>0</v>
      </c>
    </row>
    <row r="88" thickTop="1" thickBot="1" ht="25" customHeight="1">
      <c r="A88" s="10"/>
      <c r="B88" s="71"/>
      <c r="C88" s="71"/>
      <c r="D88" s="71"/>
      <c r="E88" s="71"/>
      <c r="F88" s="71"/>
      <c r="G88" s="72" t="s">
        <v>113</v>
      </c>
      <c r="H88" s="73">
        <f>0+J45+J51+J57+J63+J69+J75+J81</f>
        <v>0</v>
      </c>
      <c r="I88" s="72" t="s">
        <v>114</v>
      </c>
      <c r="J88" s="74">
        <f>0+J87</f>
        <v>0</v>
      </c>
      <c r="K88" s="72" t="s">
        <v>115</v>
      </c>
      <c r="L88" s="75">
        <f>0+L87</f>
        <v>0</v>
      </c>
      <c r="M88" s="13"/>
      <c r="N88" s="2"/>
      <c r="O88" s="2"/>
      <c r="P88" s="2"/>
      <c r="Q88" s="2"/>
    </row>
    <row r="89" ht="40" customHeight="1">
      <c r="A89" s="10"/>
      <c r="B89" s="79" t="s">
        <v>232</v>
      </c>
      <c r="C89" s="1"/>
      <c r="D89" s="1"/>
      <c r="E89" s="1"/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>
      <c r="A90" s="10"/>
      <c r="B90" s="48">
        <v>10</v>
      </c>
      <c r="C90" s="49" t="s">
        <v>330</v>
      </c>
      <c r="D90" s="49"/>
      <c r="E90" s="49" t="s">
        <v>331</v>
      </c>
      <c r="F90" s="49" t="s">
        <v>7</v>
      </c>
      <c r="G90" s="50" t="s">
        <v>163</v>
      </c>
      <c r="H90" s="51">
        <v>10</v>
      </c>
      <c r="I90" s="52">
        <v>0</v>
      </c>
      <c r="J90" s="53">
        <f>ROUND(H90*I90,2)</f>
        <v>0</v>
      </c>
      <c r="K90" s="54">
        <v>0.20999999999999999</v>
      </c>
      <c r="L90" s="55">
        <f>ROUND(J90*1.21,2)</f>
        <v>0</v>
      </c>
      <c r="M90" s="13"/>
      <c r="N90" s="2"/>
      <c r="O90" s="2"/>
      <c r="P90" s="2"/>
      <c r="Q90" s="40">
        <f>IF(ISNUMBER(K90),IF(H90&gt;0,IF(I90&gt;0,J90,0),0),0)</f>
        <v>0</v>
      </c>
      <c r="R90" s="9">
        <f>IF(ISNUMBER(K90)=FALSE,J90,0)</f>
        <v>0</v>
      </c>
    </row>
    <row r="91">
      <c r="A91" s="10"/>
      <c r="B91" s="56" t="s">
        <v>76</v>
      </c>
      <c r="C91" s="1"/>
      <c r="D91" s="1"/>
      <c r="E91" s="57" t="s">
        <v>332</v>
      </c>
      <c r="F91" s="1"/>
      <c r="G91" s="1"/>
      <c r="H91" s="47"/>
      <c r="I91" s="1"/>
      <c r="J91" s="47"/>
      <c r="K91" s="1"/>
      <c r="L91" s="1"/>
      <c r="M91" s="13"/>
      <c r="N91" s="2"/>
      <c r="O91" s="2"/>
      <c r="P91" s="2"/>
      <c r="Q91" s="2"/>
    </row>
    <row r="92">
      <c r="A92" s="10"/>
      <c r="B92" s="56" t="s">
        <v>78</v>
      </c>
      <c r="C92" s="1"/>
      <c r="D92" s="1"/>
      <c r="E92" s="57" t="s">
        <v>413</v>
      </c>
      <c r="F92" s="1"/>
      <c r="G92" s="1"/>
      <c r="H92" s="47"/>
      <c r="I92" s="1"/>
      <c r="J92" s="47"/>
      <c r="K92" s="1"/>
      <c r="L92" s="1"/>
      <c r="M92" s="13"/>
      <c r="N92" s="2"/>
      <c r="O92" s="2"/>
      <c r="P92" s="2"/>
      <c r="Q92" s="2"/>
    </row>
    <row r="93">
      <c r="A93" s="10"/>
      <c r="B93" s="56" t="s">
        <v>80</v>
      </c>
      <c r="C93" s="1"/>
      <c r="D93" s="1"/>
      <c r="E93" s="57" t="s">
        <v>334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82</v>
      </c>
      <c r="C94" s="1"/>
      <c r="D94" s="1"/>
      <c r="E94" s="57" t="s">
        <v>83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 thickBot="1">
      <c r="A95" s="10"/>
      <c r="B95" s="58" t="s">
        <v>84</v>
      </c>
      <c r="C95" s="31"/>
      <c r="D95" s="31"/>
      <c r="E95" s="29"/>
      <c r="F95" s="31"/>
      <c r="G95" s="31"/>
      <c r="H95" s="59"/>
      <c r="I95" s="31"/>
      <c r="J95" s="59"/>
      <c r="K95" s="31"/>
      <c r="L95" s="31"/>
      <c r="M95" s="13"/>
      <c r="N95" s="2"/>
      <c r="O95" s="2"/>
      <c r="P95" s="2"/>
      <c r="Q95" s="2"/>
    </row>
    <row r="96" thickTop="1">
      <c r="A96" s="10"/>
      <c r="B96" s="48">
        <v>11</v>
      </c>
      <c r="C96" s="49" t="s">
        <v>233</v>
      </c>
      <c r="D96" s="49"/>
      <c r="E96" s="49" t="s">
        <v>234</v>
      </c>
      <c r="F96" s="49" t="s">
        <v>7</v>
      </c>
      <c r="G96" s="50" t="s">
        <v>227</v>
      </c>
      <c r="H96" s="60">
        <v>12</v>
      </c>
      <c r="I96" s="61">
        <v>0</v>
      </c>
      <c r="J96" s="62">
        <f>ROUND(H96*I96,2)</f>
        <v>0</v>
      </c>
      <c r="K96" s="63">
        <v>0.20999999999999999</v>
      </c>
      <c r="L96" s="64">
        <f>ROUND(J96*1.21,2)</f>
        <v>0</v>
      </c>
      <c r="M96" s="13"/>
      <c r="N96" s="2"/>
      <c r="O96" s="2"/>
      <c r="P96" s="2"/>
      <c r="Q96" s="40">
        <f>IF(ISNUMBER(K96),IF(H96&gt;0,IF(I96&gt;0,J96,0),0),0)</f>
        <v>0</v>
      </c>
      <c r="R96" s="9">
        <f>IF(ISNUMBER(K96)=FALSE,J96,0)</f>
        <v>0</v>
      </c>
    </row>
    <row r="97">
      <c r="A97" s="10"/>
      <c r="B97" s="56" t="s">
        <v>76</v>
      </c>
      <c r="C97" s="1"/>
      <c r="D97" s="1"/>
      <c r="E97" s="57" t="s">
        <v>414</v>
      </c>
      <c r="F97" s="1"/>
      <c r="G97" s="1"/>
      <c r="H97" s="47"/>
      <c r="I97" s="1"/>
      <c r="J97" s="47"/>
      <c r="K97" s="1"/>
      <c r="L97" s="1"/>
      <c r="M97" s="13"/>
      <c r="N97" s="2"/>
      <c r="O97" s="2"/>
      <c r="P97" s="2"/>
      <c r="Q97" s="2"/>
    </row>
    <row r="98">
      <c r="A98" s="10"/>
      <c r="B98" s="56" t="s">
        <v>78</v>
      </c>
      <c r="C98" s="1"/>
      <c r="D98" s="1"/>
      <c r="E98" s="57" t="s">
        <v>415</v>
      </c>
      <c r="F98" s="1"/>
      <c r="G98" s="1"/>
      <c r="H98" s="47"/>
      <c r="I98" s="1"/>
      <c r="J98" s="47"/>
      <c r="K98" s="1"/>
      <c r="L98" s="1"/>
      <c r="M98" s="13"/>
      <c r="N98" s="2"/>
      <c r="O98" s="2"/>
      <c r="P98" s="2"/>
      <c r="Q98" s="2"/>
    </row>
    <row r="99">
      <c r="A99" s="10"/>
      <c r="B99" s="56" t="s">
        <v>80</v>
      </c>
      <c r="C99" s="1"/>
      <c r="D99" s="1"/>
      <c r="E99" s="57" t="s">
        <v>237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82</v>
      </c>
      <c r="C100" s="1"/>
      <c r="D100" s="1"/>
      <c r="E100" s="57" t="s">
        <v>83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 thickBot="1">
      <c r="A101" s="10"/>
      <c r="B101" s="58" t="s">
        <v>84</v>
      </c>
      <c r="C101" s="31"/>
      <c r="D101" s="31"/>
      <c r="E101" s="29"/>
      <c r="F101" s="31"/>
      <c r="G101" s="31"/>
      <c r="H101" s="59"/>
      <c r="I101" s="31"/>
      <c r="J101" s="59"/>
      <c r="K101" s="31"/>
      <c r="L101" s="31"/>
      <c r="M101" s="13"/>
      <c r="N101" s="2"/>
      <c r="O101" s="2"/>
      <c r="P101" s="2"/>
      <c r="Q101" s="2"/>
    </row>
    <row r="102" thickTop="1" thickBot="1" ht="25" customHeight="1">
      <c r="A102" s="10"/>
      <c r="B102" s="1"/>
      <c r="C102" s="65">
        <v>2</v>
      </c>
      <c r="D102" s="1"/>
      <c r="E102" s="65" t="s">
        <v>222</v>
      </c>
      <c r="F102" s="1"/>
      <c r="G102" s="66" t="s">
        <v>110</v>
      </c>
      <c r="H102" s="67">
        <f>J90+J96</f>
        <v>0</v>
      </c>
      <c r="I102" s="66" t="s">
        <v>111</v>
      </c>
      <c r="J102" s="68">
        <f>(L102-H102)</f>
        <v>0</v>
      </c>
      <c r="K102" s="66" t="s">
        <v>112</v>
      </c>
      <c r="L102" s="69">
        <f>ROUND((J90+J96)*1.21,2)</f>
        <v>0</v>
      </c>
      <c r="M102" s="13"/>
      <c r="N102" s="2"/>
      <c r="O102" s="2"/>
      <c r="P102" s="2"/>
      <c r="Q102" s="40">
        <f>0+Q90+Q96</f>
        <v>0</v>
      </c>
      <c r="R102" s="9">
        <f>0+R90+R96</f>
        <v>0</v>
      </c>
      <c r="S102" s="70">
        <f>Q102*(1+J102)+R102</f>
        <v>0</v>
      </c>
    </row>
    <row r="103" thickTop="1" thickBot="1" ht="25" customHeight="1">
      <c r="A103" s="10"/>
      <c r="B103" s="71"/>
      <c r="C103" s="71"/>
      <c r="D103" s="71"/>
      <c r="E103" s="71"/>
      <c r="F103" s="71"/>
      <c r="G103" s="72" t="s">
        <v>113</v>
      </c>
      <c r="H103" s="73">
        <f>0+J90+J96</f>
        <v>0</v>
      </c>
      <c r="I103" s="72" t="s">
        <v>114</v>
      </c>
      <c r="J103" s="74">
        <f>0+J102</f>
        <v>0</v>
      </c>
      <c r="K103" s="72" t="s">
        <v>115</v>
      </c>
      <c r="L103" s="75">
        <f>0+L102</f>
        <v>0</v>
      </c>
      <c r="M103" s="13"/>
      <c r="N103" s="2"/>
      <c r="O103" s="2"/>
      <c r="P103" s="2"/>
      <c r="Q103" s="2"/>
    </row>
    <row r="104" ht="40" customHeight="1">
      <c r="A104" s="10"/>
      <c r="B104" s="79" t="s">
        <v>238</v>
      </c>
      <c r="C104" s="1"/>
      <c r="D104" s="1"/>
      <c r="E104" s="1"/>
      <c r="F104" s="1"/>
      <c r="G104" s="1"/>
      <c r="H104" s="47"/>
      <c r="I104" s="1"/>
      <c r="J104" s="47"/>
      <c r="K104" s="1"/>
      <c r="L104" s="1"/>
      <c r="M104" s="13"/>
      <c r="N104" s="2"/>
      <c r="O104" s="2"/>
      <c r="P104" s="2"/>
      <c r="Q104" s="2"/>
    </row>
    <row r="105">
      <c r="A105" s="10"/>
      <c r="B105" s="48">
        <v>12</v>
      </c>
      <c r="C105" s="49" t="s">
        <v>337</v>
      </c>
      <c r="D105" s="49"/>
      <c r="E105" s="49" t="s">
        <v>338</v>
      </c>
      <c r="F105" s="49" t="s">
        <v>7</v>
      </c>
      <c r="G105" s="50" t="s">
        <v>144</v>
      </c>
      <c r="H105" s="51">
        <v>0.20000000000000001</v>
      </c>
      <c r="I105" s="52">
        <v>0</v>
      </c>
      <c r="J105" s="53">
        <f>ROUND(H105*I105,2)</f>
        <v>0</v>
      </c>
      <c r="K105" s="54">
        <v>0.20999999999999999</v>
      </c>
      <c r="L105" s="55">
        <f>ROUND(J105*1.21,2)</f>
        <v>0</v>
      </c>
      <c r="M105" s="13"/>
      <c r="N105" s="2"/>
      <c r="O105" s="2"/>
      <c r="P105" s="2"/>
      <c r="Q105" s="40">
        <f>IF(ISNUMBER(K105),IF(H105&gt;0,IF(I105&gt;0,J105,0),0),0)</f>
        <v>0</v>
      </c>
      <c r="R105" s="9">
        <f>IF(ISNUMBER(K105)=FALSE,J105,0)</f>
        <v>0</v>
      </c>
    </row>
    <row r="106">
      <c r="A106" s="10"/>
      <c r="B106" s="56" t="s">
        <v>76</v>
      </c>
      <c r="C106" s="1"/>
      <c r="D106" s="1"/>
      <c r="E106" s="57" t="s">
        <v>339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78</v>
      </c>
      <c r="C107" s="1"/>
      <c r="D107" s="1"/>
      <c r="E107" s="57" t="s">
        <v>416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>
      <c r="A108" s="10"/>
      <c r="B108" s="56" t="s">
        <v>80</v>
      </c>
      <c r="C108" s="1"/>
      <c r="D108" s="1"/>
      <c r="E108" s="57" t="s">
        <v>341</v>
      </c>
      <c r="F108" s="1"/>
      <c r="G108" s="1"/>
      <c r="H108" s="47"/>
      <c r="I108" s="1"/>
      <c r="J108" s="47"/>
      <c r="K108" s="1"/>
      <c r="L108" s="1"/>
      <c r="M108" s="13"/>
      <c r="N108" s="2"/>
      <c r="O108" s="2"/>
      <c r="P108" s="2"/>
      <c r="Q108" s="2"/>
    </row>
    <row r="109">
      <c r="A109" s="10"/>
      <c r="B109" s="56" t="s">
        <v>82</v>
      </c>
      <c r="C109" s="1"/>
      <c r="D109" s="1"/>
      <c r="E109" s="57" t="s">
        <v>83</v>
      </c>
      <c r="F109" s="1"/>
      <c r="G109" s="1"/>
      <c r="H109" s="47"/>
      <c r="I109" s="1"/>
      <c r="J109" s="47"/>
      <c r="K109" s="1"/>
      <c r="L109" s="1"/>
      <c r="M109" s="13"/>
      <c r="N109" s="2"/>
      <c r="O109" s="2"/>
      <c r="P109" s="2"/>
      <c r="Q109" s="2"/>
    </row>
    <row r="110" thickBot="1">
      <c r="A110" s="10"/>
      <c r="B110" s="58" t="s">
        <v>84</v>
      </c>
      <c r="C110" s="31"/>
      <c r="D110" s="31"/>
      <c r="E110" s="29"/>
      <c r="F110" s="31"/>
      <c r="G110" s="31"/>
      <c r="H110" s="59"/>
      <c r="I110" s="31"/>
      <c r="J110" s="59"/>
      <c r="K110" s="31"/>
      <c r="L110" s="31"/>
      <c r="M110" s="13"/>
      <c r="N110" s="2"/>
      <c r="O110" s="2"/>
      <c r="P110" s="2"/>
      <c r="Q110" s="2"/>
    </row>
    <row r="111" thickTop="1">
      <c r="A111" s="10"/>
      <c r="B111" s="48">
        <v>13</v>
      </c>
      <c r="C111" s="49" t="s">
        <v>244</v>
      </c>
      <c r="D111" s="49"/>
      <c r="E111" s="49" t="s">
        <v>245</v>
      </c>
      <c r="F111" s="49" t="s">
        <v>7</v>
      </c>
      <c r="G111" s="50" t="s">
        <v>144</v>
      </c>
      <c r="H111" s="60">
        <v>1.6020000000000001</v>
      </c>
      <c r="I111" s="61">
        <v>0</v>
      </c>
      <c r="J111" s="62">
        <f>ROUND(H111*I111,2)</f>
        <v>0</v>
      </c>
      <c r="K111" s="63">
        <v>0.20999999999999999</v>
      </c>
      <c r="L111" s="64">
        <f>ROUND(J111*1.21,2)</f>
        <v>0</v>
      </c>
      <c r="M111" s="13"/>
      <c r="N111" s="2"/>
      <c r="O111" s="2"/>
      <c r="P111" s="2"/>
      <c r="Q111" s="40">
        <f>IF(ISNUMBER(K111),IF(H111&gt;0,IF(I111&gt;0,J111,0),0),0)</f>
        <v>0</v>
      </c>
      <c r="R111" s="9">
        <f>IF(ISNUMBER(K111)=FALSE,J111,0)</f>
        <v>0</v>
      </c>
    </row>
    <row r="112">
      <c r="A112" s="10"/>
      <c r="B112" s="56" t="s">
        <v>76</v>
      </c>
      <c r="C112" s="1"/>
      <c r="D112" s="1"/>
      <c r="E112" s="57" t="s">
        <v>342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78</v>
      </c>
      <c r="C113" s="1"/>
      <c r="D113" s="1"/>
      <c r="E113" s="57" t="s">
        <v>417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>
      <c r="A114" s="10"/>
      <c r="B114" s="56" t="s">
        <v>80</v>
      </c>
      <c r="C114" s="1"/>
      <c r="D114" s="1"/>
      <c r="E114" s="57" t="s">
        <v>243</v>
      </c>
      <c r="F114" s="1"/>
      <c r="G114" s="1"/>
      <c r="H114" s="47"/>
      <c r="I114" s="1"/>
      <c r="J114" s="47"/>
      <c r="K114" s="1"/>
      <c r="L114" s="1"/>
      <c r="M114" s="13"/>
      <c r="N114" s="2"/>
      <c r="O114" s="2"/>
      <c r="P114" s="2"/>
      <c r="Q114" s="2"/>
    </row>
    <row r="115">
      <c r="A115" s="10"/>
      <c r="B115" s="56" t="s">
        <v>82</v>
      </c>
      <c r="C115" s="1"/>
      <c r="D115" s="1"/>
      <c r="E115" s="57" t="s">
        <v>83</v>
      </c>
      <c r="F115" s="1"/>
      <c r="G115" s="1"/>
      <c r="H115" s="47"/>
      <c r="I115" s="1"/>
      <c r="J115" s="47"/>
      <c r="K115" s="1"/>
      <c r="L115" s="1"/>
      <c r="M115" s="13"/>
      <c r="N115" s="2"/>
      <c r="O115" s="2"/>
      <c r="P115" s="2"/>
      <c r="Q115" s="2"/>
    </row>
    <row r="116" thickBot="1">
      <c r="A116" s="10"/>
      <c r="B116" s="58" t="s">
        <v>84</v>
      </c>
      <c r="C116" s="31"/>
      <c r="D116" s="31"/>
      <c r="E116" s="29"/>
      <c r="F116" s="31"/>
      <c r="G116" s="31"/>
      <c r="H116" s="59"/>
      <c r="I116" s="31"/>
      <c r="J116" s="59"/>
      <c r="K116" s="31"/>
      <c r="L116" s="31"/>
      <c r="M116" s="13"/>
      <c r="N116" s="2"/>
      <c r="O116" s="2"/>
      <c r="P116" s="2"/>
      <c r="Q116" s="2"/>
    </row>
    <row r="117" thickTop="1" thickBot="1" ht="25" customHeight="1">
      <c r="A117" s="10"/>
      <c r="B117" s="1"/>
      <c r="C117" s="65">
        <v>4</v>
      </c>
      <c r="D117" s="1"/>
      <c r="E117" s="65" t="s">
        <v>223</v>
      </c>
      <c r="F117" s="1"/>
      <c r="G117" s="66" t="s">
        <v>110</v>
      </c>
      <c r="H117" s="67">
        <f>J105+J111</f>
        <v>0</v>
      </c>
      <c r="I117" s="66" t="s">
        <v>111</v>
      </c>
      <c r="J117" s="68">
        <f>(L117-H117)</f>
        <v>0</v>
      </c>
      <c r="K117" s="66" t="s">
        <v>112</v>
      </c>
      <c r="L117" s="69">
        <f>ROUND((J105+J111)*1.21,2)</f>
        <v>0</v>
      </c>
      <c r="M117" s="13"/>
      <c r="N117" s="2"/>
      <c r="O117" s="2"/>
      <c r="P117" s="2"/>
      <c r="Q117" s="40">
        <f>0+Q105+Q111</f>
        <v>0</v>
      </c>
      <c r="R117" s="9">
        <f>0+R105+R111</f>
        <v>0</v>
      </c>
      <c r="S117" s="70">
        <f>Q117*(1+J117)+R117</f>
        <v>0</v>
      </c>
    </row>
    <row r="118" thickTop="1" thickBot="1" ht="25" customHeight="1">
      <c r="A118" s="10"/>
      <c r="B118" s="71"/>
      <c r="C118" s="71"/>
      <c r="D118" s="71"/>
      <c r="E118" s="71"/>
      <c r="F118" s="71"/>
      <c r="G118" s="72" t="s">
        <v>113</v>
      </c>
      <c r="H118" s="73">
        <f>0+J105+J111</f>
        <v>0</v>
      </c>
      <c r="I118" s="72" t="s">
        <v>114</v>
      </c>
      <c r="J118" s="74">
        <f>0+J117</f>
        <v>0</v>
      </c>
      <c r="K118" s="72" t="s">
        <v>115</v>
      </c>
      <c r="L118" s="75">
        <f>0+L117</f>
        <v>0</v>
      </c>
      <c r="M118" s="13"/>
      <c r="N118" s="2"/>
      <c r="O118" s="2"/>
      <c r="P118" s="2"/>
      <c r="Q118" s="2"/>
    </row>
    <row r="119" ht="40" customHeight="1">
      <c r="A119" s="10"/>
      <c r="B119" s="79" t="s">
        <v>191</v>
      </c>
      <c r="C119" s="1"/>
      <c r="D119" s="1"/>
      <c r="E119" s="1"/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>
      <c r="A120" s="10"/>
      <c r="B120" s="48">
        <v>14</v>
      </c>
      <c r="C120" s="49" t="s">
        <v>344</v>
      </c>
      <c r="D120" s="49" t="s">
        <v>123</v>
      </c>
      <c r="E120" s="49" t="s">
        <v>345</v>
      </c>
      <c r="F120" s="49" t="s">
        <v>7</v>
      </c>
      <c r="G120" s="50" t="s">
        <v>163</v>
      </c>
      <c r="H120" s="51">
        <v>9.6600000000000001</v>
      </c>
      <c r="I120" s="52">
        <v>0</v>
      </c>
      <c r="J120" s="53">
        <f>ROUND(H120*I120,2)</f>
        <v>0</v>
      </c>
      <c r="K120" s="54">
        <v>0.20999999999999999</v>
      </c>
      <c r="L120" s="55">
        <f>ROUND(J120*1.21,2)</f>
        <v>0</v>
      </c>
      <c r="M120" s="13"/>
      <c r="N120" s="2"/>
      <c r="O120" s="2"/>
      <c r="P120" s="2"/>
      <c r="Q120" s="40">
        <f>IF(ISNUMBER(K120),IF(H120&gt;0,IF(I120&gt;0,J120,0),0),0)</f>
        <v>0</v>
      </c>
      <c r="R120" s="9">
        <f>IF(ISNUMBER(K120)=FALSE,J120,0)</f>
        <v>0</v>
      </c>
    </row>
    <row r="121">
      <c r="A121" s="10"/>
      <c r="B121" s="56" t="s">
        <v>76</v>
      </c>
      <c r="C121" s="1"/>
      <c r="D121" s="1"/>
      <c r="E121" s="57" t="s">
        <v>418</v>
      </c>
      <c r="F121" s="1"/>
      <c r="G121" s="1"/>
      <c r="H121" s="47"/>
      <c r="I121" s="1"/>
      <c r="J121" s="47"/>
      <c r="K121" s="1"/>
      <c r="L121" s="1"/>
      <c r="M121" s="13"/>
      <c r="N121" s="2"/>
      <c r="O121" s="2"/>
      <c r="P121" s="2"/>
      <c r="Q121" s="2"/>
    </row>
    <row r="122">
      <c r="A122" s="10"/>
      <c r="B122" s="56" t="s">
        <v>78</v>
      </c>
      <c r="C122" s="1"/>
      <c r="D122" s="1"/>
      <c r="E122" s="57" t="s">
        <v>419</v>
      </c>
      <c r="F122" s="1"/>
      <c r="G122" s="1"/>
      <c r="H122" s="47"/>
      <c r="I122" s="1"/>
      <c r="J122" s="47"/>
      <c r="K122" s="1"/>
      <c r="L122" s="1"/>
      <c r="M122" s="13"/>
      <c r="N122" s="2"/>
      <c r="O122" s="2"/>
      <c r="P122" s="2"/>
      <c r="Q122" s="2"/>
    </row>
    <row r="123">
      <c r="A123" s="10"/>
      <c r="B123" s="56" t="s">
        <v>80</v>
      </c>
      <c r="C123" s="1"/>
      <c r="D123" s="1"/>
      <c r="E123" s="57" t="s">
        <v>348</v>
      </c>
      <c r="F123" s="1"/>
      <c r="G123" s="1"/>
      <c r="H123" s="47"/>
      <c r="I123" s="1"/>
      <c r="J123" s="47"/>
      <c r="K123" s="1"/>
      <c r="L123" s="1"/>
      <c r="M123" s="13"/>
      <c r="N123" s="2"/>
      <c r="O123" s="2"/>
      <c r="P123" s="2"/>
      <c r="Q123" s="2"/>
    </row>
    <row r="124">
      <c r="A124" s="10"/>
      <c r="B124" s="56" t="s">
        <v>82</v>
      </c>
      <c r="C124" s="1"/>
      <c r="D124" s="1"/>
      <c r="E124" s="57" t="s">
        <v>83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 thickBot="1">
      <c r="A125" s="10"/>
      <c r="B125" s="58" t="s">
        <v>84</v>
      </c>
      <c r="C125" s="31"/>
      <c r="D125" s="31"/>
      <c r="E125" s="29"/>
      <c r="F125" s="31"/>
      <c r="G125" s="31"/>
      <c r="H125" s="59"/>
      <c r="I125" s="31"/>
      <c r="J125" s="59"/>
      <c r="K125" s="31"/>
      <c r="L125" s="31"/>
      <c r="M125" s="13"/>
      <c r="N125" s="2"/>
      <c r="O125" s="2"/>
      <c r="P125" s="2"/>
      <c r="Q125" s="2"/>
    </row>
    <row r="126" thickTop="1">
      <c r="A126" s="10"/>
      <c r="B126" s="48">
        <v>15</v>
      </c>
      <c r="C126" s="49" t="s">
        <v>344</v>
      </c>
      <c r="D126" s="49" t="s">
        <v>129</v>
      </c>
      <c r="E126" s="49" t="s">
        <v>345</v>
      </c>
      <c r="F126" s="49" t="s">
        <v>7</v>
      </c>
      <c r="G126" s="50" t="s">
        <v>163</v>
      </c>
      <c r="H126" s="60">
        <v>6.3600000000000003</v>
      </c>
      <c r="I126" s="61">
        <v>0</v>
      </c>
      <c r="J126" s="62">
        <f>ROUND(H126*I126,2)</f>
        <v>0</v>
      </c>
      <c r="K126" s="63">
        <v>0.20999999999999999</v>
      </c>
      <c r="L126" s="64">
        <f>ROUND(J126*1.21,2)</f>
        <v>0</v>
      </c>
      <c r="M126" s="13"/>
      <c r="N126" s="2"/>
      <c r="O126" s="2"/>
      <c r="P126" s="2"/>
      <c r="Q126" s="40">
        <f>IF(ISNUMBER(K126),IF(H126&gt;0,IF(I126&gt;0,J126,0),0),0)</f>
        <v>0</v>
      </c>
      <c r="R126" s="9">
        <f>IF(ISNUMBER(K126)=FALSE,J126,0)</f>
        <v>0</v>
      </c>
    </row>
    <row r="127">
      <c r="A127" s="10"/>
      <c r="B127" s="56" t="s">
        <v>76</v>
      </c>
      <c r="C127" s="1"/>
      <c r="D127" s="1"/>
      <c r="E127" s="57" t="s">
        <v>420</v>
      </c>
      <c r="F127" s="1"/>
      <c r="G127" s="1"/>
      <c r="H127" s="47"/>
      <c r="I127" s="1"/>
      <c r="J127" s="47"/>
      <c r="K127" s="1"/>
      <c r="L127" s="1"/>
      <c r="M127" s="13"/>
      <c r="N127" s="2"/>
      <c r="O127" s="2"/>
      <c r="P127" s="2"/>
      <c r="Q127" s="2"/>
    </row>
    <row r="128">
      <c r="A128" s="10"/>
      <c r="B128" s="56" t="s">
        <v>78</v>
      </c>
      <c r="C128" s="1"/>
      <c r="D128" s="1"/>
      <c r="E128" s="57" t="s">
        <v>421</v>
      </c>
      <c r="F128" s="1"/>
      <c r="G128" s="1"/>
      <c r="H128" s="47"/>
      <c r="I128" s="1"/>
      <c r="J128" s="47"/>
      <c r="K128" s="1"/>
      <c r="L128" s="1"/>
      <c r="M128" s="13"/>
      <c r="N128" s="2"/>
      <c r="O128" s="2"/>
      <c r="P128" s="2"/>
      <c r="Q128" s="2"/>
    </row>
    <row r="129">
      <c r="A129" s="10"/>
      <c r="B129" s="56" t="s">
        <v>80</v>
      </c>
      <c r="C129" s="1"/>
      <c r="D129" s="1"/>
      <c r="E129" s="57" t="s">
        <v>348</v>
      </c>
      <c r="F129" s="1"/>
      <c r="G129" s="1"/>
      <c r="H129" s="47"/>
      <c r="I129" s="1"/>
      <c r="J129" s="47"/>
      <c r="K129" s="1"/>
      <c r="L129" s="1"/>
      <c r="M129" s="13"/>
      <c r="N129" s="2"/>
      <c r="O129" s="2"/>
      <c r="P129" s="2"/>
      <c r="Q129" s="2"/>
    </row>
    <row r="130">
      <c r="A130" s="10"/>
      <c r="B130" s="56" t="s">
        <v>82</v>
      </c>
      <c r="C130" s="1"/>
      <c r="D130" s="1"/>
      <c r="E130" s="57" t="s">
        <v>83</v>
      </c>
      <c r="F130" s="1"/>
      <c r="G130" s="1"/>
      <c r="H130" s="47"/>
      <c r="I130" s="1"/>
      <c r="J130" s="47"/>
      <c r="K130" s="1"/>
      <c r="L130" s="1"/>
      <c r="M130" s="13"/>
      <c r="N130" s="2"/>
      <c r="O130" s="2"/>
      <c r="P130" s="2"/>
      <c r="Q130" s="2"/>
    </row>
    <row r="131" thickBot="1">
      <c r="A131" s="10"/>
      <c r="B131" s="58" t="s">
        <v>84</v>
      </c>
      <c r="C131" s="31"/>
      <c r="D131" s="31"/>
      <c r="E131" s="29"/>
      <c r="F131" s="31"/>
      <c r="G131" s="31"/>
      <c r="H131" s="59"/>
      <c r="I131" s="31"/>
      <c r="J131" s="59"/>
      <c r="K131" s="31"/>
      <c r="L131" s="31"/>
      <c r="M131" s="13"/>
      <c r="N131" s="2"/>
      <c r="O131" s="2"/>
      <c r="P131" s="2"/>
      <c r="Q131" s="2"/>
    </row>
    <row r="132" thickTop="1">
      <c r="A132" s="10"/>
      <c r="B132" s="48">
        <v>16</v>
      </c>
      <c r="C132" s="49" t="s">
        <v>351</v>
      </c>
      <c r="D132" s="49"/>
      <c r="E132" s="49" t="s">
        <v>352</v>
      </c>
      <c r="F132" s="49" t="s">
        <v>7</v>
      </c>
      <c r="G132" s="50" t="s">
        <v>107</v>
      </c>
      <c r="H132" s="60">
        <v>2</v>
      </c>
      <c r="I132" s="61">
        <v>0</v>
      </c>
      <c r="J132" s="62">
        <f>ROUND(H132*I132,2)</f>
        <v>0</v>
      </c>
      <c r="K132" s="63">
        <v>0.20999999999999999</v>
      </c>
      <c r="L132" s="64">
        <f>ROUND(J132*1.21,2)</f>
        <v>0</v>
      </c>
      <c r="M132" s="13"/>
      <c r="N132" s="2"/>
      <c r="O132" s="2"/>
      <c r="P132" s="2"/>
      <c r="Q132" s="40">
        <f>IF(ISNUMBER(K132),IF(H132&gt;0,IF(I132&gt;0,J132,0),0),0)</f>
        <v>0</v>
      </c>
      <c r="R132" s="9">
        <f>IF(ISNUMBER(K132)=FALSE,J132,0)</f>
        <v>0</v>
      </c>
    </row>
    <row r="133">
      <c r="A133" s="10"/>
      <c r="B133" s="56" t="s">
        <v>76</v>
      </c>
      <c r="C133" s="1"/>
      <c r="D133" s="1"/>
      <c r="E133" s="57" t="s">
        <v>422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>
      <c r="A134" s="10"/>
      <c r="B134" s="56" t="s">
        <v>78</v>
      </c>
      <c r="C134" s="1"/>
      <c r="D134" s="1"/>
      <c r="E134" s="57" t="s">
        <v>200</v>
      </c>
      <c r="F134" s="1"/>
      <c r="G134" s="1"/>
      <c r="H134" s="47"/>
      <c r="I134" s="1"/>
      <c r="J134" s="47"/>
      <c r="K134" s="1"/>
      <c r="L134" s="1"/>
      <c r="M134" s="13"/>
      <c r="N134" s="2"/>
      <c r="O134" s="2"/>
      <c r="P134" s="2"/>
      <c r="Q134" s="2"/>
    </row>
    <row r="135">
      <c r="A135" s="10"/>
      <c r="B135" s="56" t="s">
        <v>80</v>
      </c>
      <c r="C135" s="1"/>
      <c r="D135" s="1"/>
      <c r="E135" s="57" t="s">
        <v>354</v>
      </c>
      <c r="F135" s="1"/>
      <c r="G135" s="1"/>
      <c r="H135" s="47"/>
      <c r="I135" s="1"/>
      <c r="J135" s="47"/>
      <c r="K135" s="1"/>
      <c r="L135" s="1"/>
      <c r="M135" s="13"/>
      <c r="N135" s="2"/>
      <c r="O135" s="2"/>
      <c r="P135" s="2"/>
      <c r="Q135" s="2"/>
    </row>
    <row r="136">
      <c r="A136" s="10"/>
      <c r="B136" s="56" t="s">
        <v>82</v>
      </c>
      <c r="C136" s="1"/>
      <c r="D136" s="1"/>
      <c r="E136" s="57" t="s">
        <v>83</v>
      </c>
      <c r="F136" s="1"/>
      <c r="G136" s="1"/>
      <c r="H136" s="47"/>
      <c r="I136" s="1"/>
      <c r="J136" s="47"/>
      <c r="K136" s="1"/>
      <c r="L136" s="1"/>
      <c r="M136" s="13"/>
      <c r="N136" s="2"/>
      <c r="O136" s="2"/>
      <c r="P136" s="2"/>
      <c r="Q136" s="2"/>
    </row>
    <row r="137" thickBot="1">
      <c r="A137" s="10"/>
      <c r="B137" s="58" t="s">
        <v>84</v>
      </c>
      <c r="C137" s="31"/>
      <c r="D137" s="31"/>
      <c r="E137" s="29"/>
      <c r="F137" s="31"/>
      <c r="G137" s="31"/>
      <c r="H137" s="59"/>
      <c r="I137" s="31"/>
      <c r="J137" s="59"/>
      <c r="K137" s="31"/>
      <c r="L137" s="31"/>
      <c r="M137" s="13"/>
      <c r="N137" s="2"/>
      <c r="O137" s="2"/>
      <c r="P137" s="2"/>
      <c r="Q137" s="2"/>
    </row>
    <row r="138" thickTop="1">
      <c r="A138" s="10"/>
      <c r="B138" s="48">
        <v>17</v>
      </c>
      <c r="C138" s="49" t="s">
        <v>355</v>
      </c>
      <c r="D138" s="49"/>
      <c r="E138" s="49" t="s">
        <v>356</v>
      </c>
      <c r="F138" s="49" t="s">
        <v>7</v>
      </c>
      <c r="G138" s="50" t="s">
        <v>163</v>
      </c>
      <c r="H138" s="60">
        <v>16.02</v>
      </c>
      <c r="I138" s="61">
        <v>0</v>
      </c>
      <c r="J138" s="62">
        <f>ROUND(H138*I138,2)</f>
        <v>0</v>
      </c>
      <c r="K138" s="63">
        <v>0.20999999999999999</v>
      </c>
      <c r="L138" s="64">
        <f>ROUND(J138*1.21,2)</f>
        <v>0</v>
      </c>
      <c r="M138" s="13"/>
      <c r="N138" s="2"/>
      <c r="O138" s="2"/>
      <c r="P138" s="2"/>
      <c r="Q138" s="40">
        <f>IF(ISNUMBER(K138),IF(H138&gt;0,IF(I138&gt;0,J138,0),0),0)</f>
        <v>0</v>
      </c>
      <c r="R138" s="9">
        <f>IF(ISNUMBER(K138)=FALSE,J138,0)</f>
        <v>0</v>
      </c>
    </row>
    <row r="139">
      <c r="A139" s="10"/>
      <c r="B139" s="56" t="s">
        <v>76</v>
      </c>
      <c r="C139" s="1"/>
      <c r="D139" s="1"/>
      <c r="E139" s="57" t="s">
        <v>357</v>
      </c>
      <c r="F139" s="1"/>
      <c r="G139" s="1"/>
      <c r="H139" s="47"/>
      <c r="I139" s="1"/>
      <c r="J139" s="47"/>
      <c r="K139" s="1"/>
      <c r="L139" s="1"/>
      <c r="M139" s="13"/>
      <c r="N139" s="2"/>
      <c r="O139" s="2"/>
      <c r="P139" s="2"/>
      <c r="Q139" s="2"/>
    </row>
    <row r="140">
      <c r="A140" s="10"/>
      <c r="B140" s="56" t="s">
        <v>78</v>
      </c>
      <c r="C140" s="1"/>
      <c r="D140" s="1"/>
      <c r="E140" s="57" t="s">
        <v>423</v>
      </c>
      <c r="F140" s="1"/>
      <c r="G140" s="1"/>
      <c r="H140" s="47"/>
      <c r="I140" s="1"/>
      <c r="J140" s="47"/>
      <c r="K140" s="1"/>
      <c r="L140" s="1"/>
      <c r="M140" s="13"/>
      <c r="N140" s="2"/>
      <c r="O140" s="2"/>
      <c r="P140" s="2"/>
      <c r="Q140" s="2"/>
    </row>
    <row r="141">
      <c r="A141" s="10"/>
      <c r="B141" s="56" t="s">
        <v>80</v>
      </c>
      <c r="C141" s="1"/>
      <c r="D141" s="1"/>
      <c r="E141" s="57" t="s">
        <v>359</v>
      </c>
      <c r="F141" s="1"/>
      <c r="G141" s="1"/>
      <c r="H141" s="47"/>
      <c r="I141" s="1"/>
      <c r="J141" s="47"/>
      <c r="K141" s="1"/>
      <c r="L141" s="1"/>
      <c r="M141" s="13"/>
      <c r="N141" s="2"/>
      <c r="O141" s="2"/>
      <c r="P141" s="2"/>
      <c r="Q141" s="2"/>
    </row>
    <row r="142">
      <c r="A142" s="10"/>
      <c r="B142" s="56" t="s">
        <v>82</v>
      </c>
      <c r="C142" s="1"/>
      <c r="D142" s="1"/>
      <c r="E142" s="57" t="s">
        <v>83</v>
      </c>
      <c r="F142" s="1"/>
      <c r="G142" s="1"/>
      <c r="H142" s="47"/>
      <c r="I142" s="1"/>
      <c r="J142" s="47"/>
      <c r="K142" s="1"/>
      <c r="L142" s="1"/>
      <c r="M142" s="13"/>
      <c r="N142" s="2"/>
      <c r="O142" s="2"/>
      <c r="P142" s="2"/>
      <c r="Q142" s="2"/>
    </row>
    <row r="143" thickBot="1">
      <c r="A143" s="10"/>
      <c r="B143" s="58" t="s">
        <v>84</v>
      </c>
      <c r="C143" s="31"/>
      <c r="D143" s="31"/>
      <c r="E143" s="29"/>
      <c r="F143" s="31"/>
      <c r="G143" s="31"/>
      <c r="H143" s="59"/>
      <c r="I143" s="31"/>
      <c r="J143" s="59"/>
      <c r="K143" s="31"/>
      <c r="L143" s="31"/>
      <c r="M143" s="13"/>
      <c r="N143" s="2"/>
      <c r="O143" s="2"/>
      <c r="P143" s="2"/>
      <c r="Q143" s="2"/>
    </row>
    <row r="144" thickTop="1">
      <c r="A144" s="10"/>
      <c r="B144" s="48">
        <v>18</v>
      </c>
      <c r="C144" s="49" t="s">
        <v>360</v>
      </c>
      <c r="D144" s="49"/>
      <c r="E144" s="49" t="s">
        <v>361</v>
      </c>
      <c r="F144" s="49" t="s">
        <v>7</v>
      </c>
      <c r="G144" s="50" t="s">
        <v>163</v>
      </c>
      <c r="H144" s="60">
        <v>16.02</v>
      </c>
      <c r="I144" s="61">
        <v>0</v>
      </c>
      <c r="J144" s="62">
        <f>ROUND(H144*I144,2)</f>
        <v>0</v>
      </c>
      <c r="K144" s="63">
        <v>0.20999999999999999</v>
      </c>
      <c r="L144" s="64">
        <f>ROUND(J144*1.21,2)</f>
        <v>0</v>
      </c>
      <c r="M144" s="13"/>
      <c r="N144" s="2"/>
      <c r="O144" s="2"/>
      <c r="P144" s="2"/>
      <c r="Q144" s="40">
        <f>IF(ISNUMBER(K144),IF(H144&gt;0,IF(I144&gt;0,J144,0),0),0)</f>
        <v>0</v>
      </c>
      <c r="R144" s="9">
        <f>IF(ISNUMBER(K144)=FALSE,J144,0)</f>
        <v>0</v>
      </c>
    </row>
    <row r="145">
      <c r="A145" s="10"/>
      <c r="B145" s="56" t="s">
        <v>76</v>
      </c>
      <c r="C145" s="1"/>
      <c r="D145" s="1"/>
      <c r="E145" s="57" t="s">
        <v>7</v>
      </c>
      <c r="F145" s="1"/>
      <c r="G145" s="1"/>
      <c r="H145" s="47"/>
      <c r="I145" s="1"/>
      <c r="J145" s="47"/>
      <c r="K145" s="1"/>
      <c r="L145" s="1"/>
      <c r="M145" s="13"/>
      <c r="N145" s="2"/>
      <c r="O145" s="2"/>
      <c r="P145" s="2"/>
      <c r="Q145" s="2"/>
    </row>
    <row r="146">
      <c r="A146" s="10"/>
      <c r="B146" s="56" t="s">
        <v>78</v>
      </c>
      <c r="C146" s="1"/>
      <c r="D146" s="1"/>
      <c r="E146" s="57" t="s">
        <v>423</v>
      </c>
      <c r="F146" s="1"/>
      <c r="G146" s="1"/>
      <c r="H146" s="47"/>
      <c r="I146" s="1"/>
      <c r="J146" s="47"/>
      <c r="K146" s="1"/>
      <c r="L146" s="1"/>
      <c r="M146" s="13"/>
      <c r="N146" s="2"/>
      <c r="O146" s="2"/>
      <c r="P146" s="2"/>
      <c r="Q146" s="2"/>
    </row>
    <row r="147">
      <c r="A147" s="10"/>
      <c r="B147" s="56" t="s">
        <v>80</v>
      </c>
      <c r="C147" s="1"/>
      <c r="D147" s="1"/>
      <c r="E147" s="57" t="s">
        <v>362</v>
      </c>
      <c r="F147" s="1"/>
      <c r="G147" s="1"/>
      <c r="H147" s="47"/>
      <c r="I147" s="1"/>
      <c r="J147" s="47"/>
      <c r="K147" s="1"/>
      <c r="L147" s="1"/>
      <c r="M147" s="13"/>
      <c r="N147" s="2"/>
      <c r="O147" s="2"/>
      <c r="P147" s="2"/>
      <c r="Q147" s="2"/>
    </row>
    <row r="148">
      <c r="A148" s="10"/>
      <c r="B148" s="56" t="s">
        <v>82</v>
      </c>
      <c r="C148" s="1"/>
      <c r="D148" s="1"/>
      <c r="E148" s="57" t="s">
        <v>83</v>
      </c>
      <c r="F148" s="1"/>
      <c r="G148" s="1"/>
      <c r="H148" s="47"/>
      <c r="I148" s="1"/>
      <c r="J148" s="47"/>
      <c r="K148" s="1"/>
      <c r="L148" s="1"/>
      <c r="M148" s="13"/>
      <c r="N148" s="2"/>
      <c r="O148" s="2"/>
      <c r="P148" s="2"/>
      <c r="Q148" s="2"/>
    </row>
    <row r="149" thickBot="1">
      <c r="A149" s="10"/>
      <c r="B149" s="58" t="s">
        <v>84</v>
      </c>
      <c r="C149" s="31"/>
      <c r="D149" s="31"/>
      <c r="E149" s="29"/>
      <c r="F149" s="31"/>
      <c r="G149" s="31"/>
      <c r="H149" s="59"/>
      <c r="I149" s="31"/>
      <c r="J149" s="59"/>
      <c r="K149" s="31"/>
      <c r="L149" s="31"/>
      <c r="M149" s="13"/>
      <c r="N149" s="2"/>
      <c r="O149" s="2"/>
      <c r="P149" s="2"/>
      <c r="Q149" s="2"/>
    </row>
    <row r="150" thickTop="1">
      <c r="A150" s="10"/>
      <c r="B150" s="48">
        <v>19</v>
      </c>
      <c r="C150" s="49" t="s">
        <v>363</v>
      </c>
      <c r="D150" s="49"/>
      <c r="E150" s="49" t="s">
        <v>364</v>
      </c>
      <c r="F150" s="49" t="s">
        <v>7</v>
      </c>
      <c r="G150" s="50" t="s">
        <v>163</v>
      </c>
      <c r="H150" s="60">
        <v>16.02</v>
      </c>
      <c r="I150" s="61">
        <v>0</v>
      </c>
      <c r="J150" s="62">
        <f>ROUND(H150*I150,2)</f>
        <v>0</v>
      </c>
      <c r="K150" s="63">
        <v>0.20999999999999999</v>
      </c>
      <c r="L150" s="64">
        <f>ROUND(J150*1.21,2)</f>
        <v>0</v>
      </c>
      <c r="M150" s="13"/>
      <c r="N150" s="2"/>
      <c r="O150" s="2"/>
      <c r="P150" s="2"/>
      <c r="Q150" s="40">
        <f>IF(ISNUMBER(K150),IF(H150&gt;0,IF(I150&gt;0,J150,0),0),0)</f>
        <v>0</v>
      </c>
      <c r="R150" s="9">
        <f>IF(ISNUMBER(K150)=FALSE,J150,0)</f>
        <v>0</v>
      </c>
    </row>
    <row r="151">
      <c r="A151" s="10"/>
      <c r="B151" s="56" t="s">
        <v>76</v>
      </c>
      <c r="C151" s="1"/>
      <c r="D151" s="1"/>
      <c r="E151" s="57" t="s">
        <v>7</v>
      </c>
      <c r="F151" s="1"/>
      <c r="G151" s="1"/>
      <c r="H151" s="47"/>
      <c r="I151" s="1"/>
      <c r="J151" s="47"/>
      <c r="K151" s="1"/>
      <c r="L151" s="1"/>
      <c r="M151" s="13"/>
      <c r="N151" s="2"/>
      <c r="O151" s="2"/>
      <c r="P151" s="2"/>
      <c r="Q151" s="2"/>
    </row>
    <row r="152">
      <c r="A152" s="10"/>
      <c r="B152" s="56" t="s">
        <v>78</v>
      </c>
      <c r="C152" s="1"/>
      <c r="D152" s="1"/>
      <c r="E152" s="57" t="s">
        <v>423</v>
      </c>
      <c r="F152" s="1"/>
      <c r="G152" s="1"/>
      <c r="H152" s="47"/>
      <c r="I152" s="1"/>
      <c r="J152" s="47"/>
      <c r="K152" s="1"/>
      <c r="L152" s="1"/>
      <c r="M152" s="13"/>
      <c r="N152" s="2"/>
      <c r="O152" s="2"/>
      <c r="P152" s="2"/>
      <c r="Q152" s="2"/>
    </row>
    <row r="153">
      <c r="A153" s="10"/>
      <c r="B153" s="56" t="s">
        <v>80</v>
      </c>
      <c r="C153" s="1"/>
      <c r="D153" s="1"/>
      <c r="E153" s="57" t="s">
        <v>365</v>
      </c>
      <c r="F153" s="1"/>
      <c r="G153" s="1"/>
      <c r="H153" s="47"/>
      <c r="I153" s="1"/>
      <c r="J153" s="47"/>
      <c r="K153" s="1"/>
      <c r="L153" s="1"/>
      <c r="M153" s="13"/>
      <c r="N153" s="2"/>
      <c r="O153" s="2"/>
      <c r="P153" s="2"/>
      <c r="Q153" s="2"/>
    </row>
    <row r="154">
      <c r="A154" s="10"/>
      <c r="B154" s="56" t="s">
        <v>82</v>
      </c>
      <c r="C154" s="1"/>
      <c r="D154" s="1"/>
      <c r="E154" s="57" t="s">
        <v>83</v>
      </c>
      <c r="F154" s="1"/>
      <c r="G154" s="1"/>
      <c r="H154" s="47"/>
      <c r="I154" s="1"/>
      <c r="J154" s="47"/>
      <c r="K154" s="1"/>
      <c r="L154" s="1"/>
      <c r="M154" s="13"/>
      <c r="N154" s="2"/>
      <c r="O154" s="2"/>
      <c r="P154" s="2"/>
      <c r="Q154" s="2"/>
    </row>
    <row r="155" thickBot="1">
      <c r="A155" s="10"/>
      <c r="B155" s="58" t="s">
        <v>84</v>
      </c>
      <c r="C155" s="31"/>
      <c r="D155" s="31"/>
      <c r="E155" s="29"/>
      <c r="F155" s="31"/>
      <c r="G155" s="31"/>
      <c r="H155" s="59"/>
      <c r="I155" s="31"/>
      <c r="J155" s="59"/>
      <c r="K155" s="31"/>
      <c r="L155" s="31"/>
      <c r="M155" s="13"/>
      <c r="N155" s="2"/>
      <c r="O155" s="2"/>
      <c r="P155" s="2"/>
      <c r="Q155" s="2"/>
    </row>
    <row r="156" thickTop="1" thickBot="1" ht="25" customHeight="1">
      <c r="A156" s="10"/>
      <c r="B156" s="1"/>
      <c r="C156" s="65">
        <v>8</v>
      </c>
      <c r="D156" s="1"/>
      <c r="E156" s="65" t="s">
        <v>119</v>
      </c>
      <c r="F156" s="1"/>
      <c r="G156" s="66" t="s">
        <v>110</v>
      </c>
      <c r="H156" s="67">
        <f>J120+J126+J132+J138+J144+J150</f>
        <v>0</v>
      </c>
      <c r="I156" s="66" t="s">
        <v>111</v>
      </c>
      <c r="J156" s="68">
        <f>(L156-H156)</f>
        <v>0</v>
      </c>
      <c r="K156" s="66" t="s">
        <v>112</v>
      </c>
      <c r="L156" s="69">
        <f>ROUND((J120+J126+J132+J138+J144+J150)*1.21,2)</f>
        <v>0</v>
      </c>
      <c r="M156" s="13"/>
      <c r="N156" s="2"/>
      <c r="O156" s="2"/>
      <c r="P156" s="2"/>
      <c r="Q156" s="40">
        <f>0+Q120+Q126+Q132+Q138+Q144+Q150</f>
        <v>0</v>
      </c>
      <c r="R156" s="9">
        <f>0+R120+R126+R132+R138+R144+R150</f>
        <v>0</v>
      </c>
      <c r="S156" s="70">
        <f>Q156*(1+J156)+R156</f>
        <v>0</v>
      </c>
    </row>
    <row r="157" thickTop="1" thickBot="1" ht="25" customHeight="1">
      <c r="A157" s="10"/>
      <c r="B157" s="71"/>
      <c r="C157" s="71"/>
      <c r="D157" s="71"/>
      <c r="E157" s="71"/>
      <c r="F157" s="71"/>
      <c r="G157" s="72" t="s">
        <v>113</v>
      </c>
      <c r="H157" s="73">
        <f>0+J120+J126+J132+J138+J144+J150</f>
        <v>0</v>
      </c>
      <c r="I157" s="72" t="s">
        <v>114</v>
      </c>
      <c r="J157" s="74">
        <f>0+J156</f>
        <v>0</v>
      </c>
      <c r="K157" s="72" t="s">
        <v>115</v>
      </c>
      <c r="L157" s="75">
        <f>0+L156</f>
        <v>0</v>
      </c>
      <c r="M157" s="13"/>
      <c r="N157" s="2"/>
      <c r="O157" s="2"/>
      <c r="P157" s="2"/>
      <c r="Q157" s="2"/>
    </row>
    <row r="158">
      <c r="A158" s="14"/>
      <c r="B158" s="4"/>
      <c r="C158" s="4"/>
      <c r="D158" s="4"/>
      <c r="E158" s="4"/>
      <c r="F158" s="4"/>
      <c r="G158" s="4"/>
      <c r="H158" s="76"/>
      <c r="I158" s="4"/>
      <c r="J158" s="76"/>
      <c r="K158" s="4"/>
      <c r="L158" s="4"/>
      <c r="M158" s="15"/>
      <c r="N158" s="2"/>
      <c r="O158" s="2"/>
      <c r="P158" s="2"/>
      <c r="Q158" s="2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"/>
      <c r="O159" s="2"/>
      <c r="P159" s="2"/>
      <c r="Q159" s="2"/>
    </row>
  </sheetData>
  <mergeCells count="118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5:D35"/>
    <mergeCell ref="B21:D21"/>
    <mergeCell ref="B22:D22"/>
    <mergeCell ref="B23:D23"/>
    <mergeCell ref="B24:D24"/>
    <mergeCell ref="B64:D64"/>
    <mergeCell ref="B65:D65"/>
    <mergeCell ref="B66:D66"/>
    <mergeCell ref="B67:D67"/>
    <mergeCell ref="B68:D68"/>
    <mergeCell ref="B70:D70"/>
    <mergeCell ref="B71:D71"/>
    <mergeCell ref="B72:D72"/>
    <mergeCell ref="B73:D73"/>
    <mergeCell ref="B74:D74"/>
    <mergeCell ref="B76:D76"/>
    <mergeCell ref="B77:D77"/>
    <mergeCell ref="B78:D78"/>
    <mergeCell ref="B79:D79"/>
    <mergeCell ref="B80:D80"/>
    <mergeCell ref="B82:D82"/>
    <mergeCell ref="B83:D83"/>
    <mergeCell ref="B84:D84"/>
    <mergeCell ref="B85:D85"/>
    <mergeCell ref="B86:D86"/>
    <mergeCell ref="B37:D37"/>
    <mergeCell ref="B38:D38"/>
    <mergeCell ref="B39:D39"/>
    <mergeCell ref="B40:D40"/>
    <mergeCell ref="B41:D41"/>
    <mergeCell ref="B44:L44"/>
    <mergeCell ref="B46:D46"/>
    <mergeCell ref="B47:D47"/>
    <mergeCell ref="B48:D48"/>
    <mergeCell ref="B49:D49"/>
    <mergeCell ref="B50:D50"/>
    <mergeCell ref="B52:D52"/>
    <mergeCell ref="B53:D53"/>
    <mergeCell ref="B54:D54"/>
    <mergeCell ref="B55:D55"/>
    <mergeCell ref="B56:D56"/>
    <mergeCell ref="B58:D58"/>
    <mergeCell ref="B59:D59"/>
    <mergeCell ref="B60:D60"/>
    <mergeCell ref="B61:D61"/>
    <mergeCell ref="B62:D62"/>
    <mergeCell ref="B121:D121"/>
    <mergeCell ref="B122:D122"/>
    <mergeCell ref="B123:D123"/>
    <mergeCell ref="B124:D124"/>
    <mergeCell ref="B125:D125"/>
    <mergeCell ref="B127:D127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5:D155"/>
    <mergeCell ref="B89:L89"/>
    <mergeCell ref="B91:D91"/>
    <mergeCell ref="B92:D92"/>
    <mergeCell ref="B93:D93"/>
    <mergeCell ref="B94:D94"/>
    <mergeCell ref="B95:D95"/>
    <mergeCell ref="B97:D97"/>
    <mergeCell ref="B98:D98"/>
    <mergeCell ref="B99:D99"/>
    <mergeCell ref="B100:D100"/>
    <mergeCell ref="B101:D101"/>
    <mergeCell ref="B104:L104"/>
    <mergeCell ref="B106:D106"/>
    <mergeCell ref="B107:D107"/>
    <mergeCell ref="B108:D108"/>
    <mergeCell ref="B109:D109"/>
    <mergeCell ref="B110:D110"/>
    <mergeCell ref="B112:D112"/>
    <mergeCell ref="B113:D113"/>
    <mergeCell ref="B114:D114"/>
    <mergeCell ref="B115:D115"/>
    <mergeCell ref="B116:D116"/>
    <mergeCell ref="B119:L11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III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5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6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0+(H58+H127+H154)</f>
        <v>0</v>
      </c>
    </row>
    <row r="8" ht="14" customHeight="1">
      <c r="A8" s="4"/>
      <c r="B8" s="37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56</v>
      </c>
      <c r="B10" s="1"/>
      <c r="C10" s="17"/>
      <c r="D10" s="1"/>
      <c r="E10" s="1"/>
      <c r="F10" s="1"/>
      <c r="G10" s="18"/>
      <c r="H10" s="1"/>
      <c r="I10" s="38" t="s">
        <v>57</v>
      </c>
      <c r="J10" s="39">
        <f>0+H59+H128+H155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424</v>
      </c>
      <c r="B11" s="1"/>
      <c r="C11" s="1"/>
      <c r="D11" s="1"/>
      <c r="E11" s="1"/>
      <c r="F11" s="1"/>
      <c r="G11" s="38"/>
      <c r="H11" s="1"/>
      <c r="I11" s="38" t="s">
        <v>59</v>
      </c>
      <c r="J11" s="39">
        <f>ROUND(0+((H58+H127+H154)*1.21),2)</f>
        <v>0</v>
      </c>
      <c r="K11" s="1"/>
      <c r="L11" s="1"/>
      <c r="M11" s="13"/>
      <c r="N11" s="2"/>
      <c r="O11" s="2"/>
      <c r="P11" s="2"/>
      <c r="Q11" s="40">
        <f>IF(SUM(K20:K22)&gt;0,ROUND(SUM(S20:S22)/SUM(K20:K22)-1,8),0)</f>
        <v>0</v>
      </c>
      <c r="R11" s="9">
        <f>AVERAGE(J58,J127,J154)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8"/>
      <c r="H13" s="1"/>
      <c r="I13" s="38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8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5" t="s">
        <v>60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1" t="s">
        <v>61</v>
      </c>
      <c r="C19" s="41"/>
      <c r="D19" s="41"/>
      <c r="E19" s="41" t="s">
        <v>62</v>
      </c>
      <c r="F19" s="41"/>
      <c r="G19" s="42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43">
        <v>0</v>
      </c>
      <c r="C20" s="1"/>
      <c r="D20" s="1"/>
      <c r="E20" s="44" t="s">
        <v>117</v>
      </c>
      <c r="F20" s="1"/>
      <c r="G20" s="1"/>
      <c r="H20" s="1"/>
      <c r="I20" s="1"/>
      <c r="J20" s="1"/>
      <c r="K20" s="45">
        <f>0+J28+J34+J40+J46+J52</f>
        <v>0</v>
      </c>
      <c r="L20" s="45">
        <f>0+L58</f>
        <v>0</v>
      </c>
      <c r="M20" s="13"/>
      <c r="N20" s="2"/>
      <c r="O20" s="2"/>
      <c r="P20" s="2"/>
      <c r="Q20" s="2"/>
      <c r="S20" s="9">
        <f>S58</f>
        <v>0</v>
      </c>
    </row>
    <row r="21">
      <c r="A21" s="10"/>
      <c r="B21" s="43">
        <v>1</v>
      </c>
      <c r="C21" s="1"/>
      <c r="D21" s="1"/>
      <c r="E21" s="44" t="s">
        <v>118</v>
      </c>
      <c r="F21" s="1"/>
      <c r="G21" s="1"/>
      <c r="H21" s="1"/>
      <c r="I21" s="1"/>
      <c r="J21" s="1"/>
      <c r="K21" s="45">
        <f>0+J61+J67+J73+J79+J85+J91+J97+J103+J109+J115+J121</f>
        <v>0</v>
      </c>
      <c r="L21" s="45">
        <f>0+L127</f>
        <v>0</v>
      </c>
      <c r="M21" s="13"/>
      <c r="N21" s="2"/>
      <c r="O21" s="2"/>
      <c r="P21" s="2"/>
      <c r="Q21" s="2"/>
      <c r="S21" s="9">
        <f>S127</f>
        <v>0</v>
      </c>
    </row>
    <row r="22">
      <c r="A22" s="10"/>
      <c r="B22" s="43">
        <v>9</v>
      </c>
      <c r="C22" s="1"/>
      <c r="D22" s="1"/>
      <c r="E22" s="44" t="s">
        <v>120</v>
      </c>
      <c r="F22" s="1"/>
      <c r="G22" s="1"/>
      <c r="H22" s="1"/>
      <c r="I22" s="1"/>
      <c r="J22" s="1"/>
      <c r="K22" s="45">
        <f>0+J130+J136+J142+J148</f>
        <v>0</v>
      </c>
      <c r="L22" s="45">
        <f>0+L154</f>
        <v>0</v>
      </c>
      <c r="M22" s="13"/>
      <c r="N22" s="2"/>
      <c r="O22" s="2"/>
      <c r="P22" s="2"/>
      <c r="Q22" s="2"/>
      <c r="S22" s="9">
        <f>S154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35" t="s">
        <v>64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7"/>
      <c r="N25" s="2"/>
      <c r="O25" s="2"/>
      <c r="P25" s="2"/>
      <c r="Q25" s="2"/>
    </row>
    <row r="26" ht="18" customHeight="1">
      <c r="A26" s="10"/>
      <c r="B26" s="41" t="s">
        <v>65</v>
      </c>
      <c r="C26" s="41" t="s">
        <v>61</v>
      </c>
      <c r="D26" s="41" t="s">
        <v>66</v>
      </c>
      <c r="E26" s="41" t="s">
        <v>62</v>
      </c>
      <c r="F26" s="41" t="s">
        <v>67</v>
      </c>
      <c r="G26" s="42" t="s">
        <v>68</v>
      </c>
      <c r="H26" s="23" t="s">
        <v>69</v>
      </c>
      <c r="I26" s="23" t="s">
        <v>70</v>
      </c>
      <c r="J26" s="23" t="s">
        <v>17</v>
      </c>
      <c r="K26" s="42" t="s">
        <v>71</v>
      </c>
      <c r="L26" s="23" t="s">
        <v>18</v>
      </c>
      <c r="M26" s="78"/>
      <c r="N26" s="2"/>
      <c r="O26" s="2"/>
      <c r="P26" s="2"/>
      <c r="Q26" s="2"/>
    </row>
    <row r="27" ht="40" customHeight="1">
      <c r="A27" s="10"/>
      <c r="B27" s="46" t="s">
        <v>121</v>
      </c>
      <c r="C27" s="1"/>
      <c r="D27" s="1"/>
      <c r="E27" s="1"/>
      <c r="F27" s="1"/>
      <c r="G27" s="1"/>
      <c r="H27" s="47"/>
      <c r="I27" s="1"/>
      <c r="J27" s="47"/>
      <c r="K27" s="1"/>
      <c r="L27" s="1"/>
      <c r="M27" s="13"/>
      <c r="N27" s="2"/>
      <c r="O27" s="2"/>
      <c r="P27" s="2"/>
      <c r="Q27" s="2"/>
    </row>
    <row r="28">
      <c r="A28" s="10"/>
      <c r="B28" s="48">
        <v>1</v>
      </c>
      <c r="C28" s="49" t="s">
        <v>122</v>
      </c>
      <c r="D28" s="49" t="s">
        <v>123</v>
      </c>
      <c r="E28" s="49" t="s">
        <v>124</v>
      </c>
      <c r="F28" s="49" t="s">
        <v>7</v>
      </c>
      <c r="G28" s="50" t="s">
        <v>125</v>
      </c>
      <c r="H28" s="51">
        <v>212.40100000000001</v>
      </c>
      <c r="I28" s="52">
        <v>0</v>
      </c>
      <c r="J28" s="53">
        <f>ROUND(H28*I28,2)</f>
        <v>0</v>
      </c>
      <c r="K28" s="54">
        <v>0.20999999999999999</v>
      </c>
      <c r="L28" s="55">
        <f>ROUND(J28*1.21,2)</f>
        <v>0</v>
      </c>
      <c r="M28" s="13"/>
      <c r="N28" s="2"/>
      <c r="O28" s="2"/>
      <c r="P28" s="2"/>
      <c r="Q28" s="40">
        <f>IF(ISNUMBER(K28),IF(H28&gt;0,IF(I28&gt;0,J28,0),0),0)</f>
        <v>0</v>
      </c>
      <c r="R28" s="9">
        <f>IF(ISNUMBER(K28)=FALSE,J28,0)</f>
        <v>0</v>
      </c>
    </row>
    <row r="29">
      <c r="A29" s="10"/>
      <c r="B29" s="56" t="s">
        <v>76</v>
      </c>
      <c r="C29" s="1"/>
      <c r="D29" s="1"/>
      <c r="E29" s="57" t="s">
        <v>126</v>
      </c>
      <c r="F29" s="1"/>
      <c r="G29" s="1"/>
      <c r="H29" s="47"/>
      <c r="I29" s="1"/>
      <c r="J29" s="47"/>
      <c r="K29" s="1"/>
      <c r="L29" s="1"/>
      <c r="M29" s="13"/>
      <c r="N29" s="2"/>
      <c r="O29" s="2"/>
      <c r="P29" s="2"/>
      <c r="Q29" s="2"/>
    </row>
    <row r="30">
      <c r="A30" s="10"/>
      <c r="B30" s="56" t="s">
        <v>78</v>
      </c>
      <c r="C30" s="1"/>
      <c r="D30" s="1"/>
      <c r="E30" s="57" t="s">
        <v>425</v>
      </c>
      <c r="F30" s="1"/>
      <c r="G30" s="1"/>
      <c r="H30" s="47"/>
      <c r="I30" s="1"/>
      <c r="J30" s="47"/>
      <c r="K30" s="1"/>
      <c r="L30" s="1"/>
      <c r="M30" s="13"/>
      <c r="N30" s="2"/>
      <c r="O30" s="2"/>
      <c r="P30" s="2"/>
      <c r="Q30" s="2"/>
    </row>
    <row r="31">
      <c r="A31" s="10"/>
      <c r="B31" s="56" t="s">
        <v>80</v>
      </c>
      <c r="C31" s="1"/>
      <c r="D31" s="1"/>
      <c r="E31" s="57" t="s">
        <v>128</v>
      </c>
      <c r="F31" s="1"/>
      <c r="G31" s="1"/>
      <c r="H31" s="47"/>
      <c r="I31" s="1"/>
      <c r="J31" s="47"/>
      <c r="K31" s="1"/>
      <c r="L31" s="1"/>
      <c r="M31" s="13"/>
      <c r="N31" s="2"/>
      <c r="O31" s="2"/>
      <c r="P31" s="2"/>
      <c r="Q31" s="2"/>
    </row>
    <row r="32">
      <c r="A32" s="10"/>
      <c r="B32" s="56" t="s">
        <v>82</v>
      </c>
      <c r="C32" s="1"/>
      <c r="D32" s="1"/>
      <c r="E32" s="57" t="s">
        <v>83</v>
      </c>
      <c r="F32" s="1"/>
      <c r="G32" s="1"/>
      <c r="H32" s="47"/>
      <c r="I32" s="1"/>
      <c r="J32" s="47"/>
      <c r="K32" s="1"/>
      <c r="L32" s="1"/>
      <c r="M32" s="13"/>
      <c r="N32" s="2"/>
      <c r="O32" s="2"/>
      <c r="P32" s="2"/>
      <c r="Q32" s="2"/>
    </row>
    <row r="33" thickBot="1">
      <c r="A33" s="10"/>
      <c r="B33" s="58" t="s">
        <v>84</v>
      </c>
      <c r="C33" s="31"/>
      <c r="D33" s="31"/>
      <c r="E33" s="29"/>
      <c r="F33" s="31"/>
      <c r="G33" s="31"/>
      <c r="H33" s="59"/>
      <c r="I33" s="31"/>
      <c r="J33" s="59"/>
      <c r="K33" s="31"/>
      <c r="L33" s="31"/>
      <c r="M33" s="13"/>
      <c r="N33" s="2"/>
      <c r="O33" s="2"/>
      <c r="P33" s="2"/>
      <c r="Q33" s="2"/>
    </row>
    <row r="34" thickTop="1">
      <c r="A34" s="10"/>
      <c r="B34" s="48">
        <v>2</v>
      </c>
      <c r="C34" s="49" t="s">
        <v>122</v>
      </c>
      <c r="D34" s="49" t="s">
        <v>129</v>
      </c>
      <c r="E34" s="49" t="s">
        <v>124</v>
      </c>
      <c r="F34" s="49" t="s">
        <v>7</v>
      </c>
      <c r="G34" s="50" t="s">
        <v>125</v>
      </c>
      <c r="H34" s="60">
        <v>9.6600000000000001</v>
      </c>
      <c r="I34" s="61">
        <v>0</v>
      </c>
      <c r="J34" s="62">
        <f>ROUND(H34*I34,2)</f>
        <v>0</v>
      </c>
      <c r="K34" s="63">
        <v>0.20999999999999999</v>
      </c>
      <c r="L34" s="64">
        <f>ROUND(J34*1.21,2)</f>
        <v>0</v>
      </c>
      <c r="M34" s="13"/>
      <c r="N34" s="2"/>
      <c r="O34" s="2"/>
      <c r="P34" s="2"/>
      <c r="Q34" s="40">
        <f>IF(ISNUMBER(K34),IF(H34&gt;0,IF(I34&gt;0,J34,0),0),0)</f>
        <v>0</v>
      </c>
      <c r="R34" s="9">
        <f>IF(ISNUMBER(K34)=FALSE,J34,0)</f>
        <v>0</v>
      </c>
    </row>
    <row r="35">
      <c r="A35" s="10"/>
      <c r="B35" s="56" t="s">
        <v>76</v>
      </c>
      <c r="C35" s="1"/>
      <c r="D35" s="1"/>
      <c r="E35" s="57" t="s">
        <v>130</v>
      </c>
      <c r="F35" s="1"/>
      <c r="G35" s="1"/>
      <c r="H35" s="47"/>
      <c r="I35" s="1"/>
      <c r="J35" s="47"/>
      <c r="K35" s="1"/>
      <c r="L35" s="1"/>
      <c r="M35" s="13"/>
      <c r="N35" s="2"/>
      <c r="O35" s="2"/>
      <c r="P35" s="2"/>
      <c r="Q35" s="2"/>
    </row>
    <row r="36">
      <c r="A36" s="10"/>
      <c r="B36" s="56" t="s">
        <v>78</v>
      </c>
      <c r="C36" s="1"/>
      <c r="D36" s="1"/>
      <c r="E36" s="57" t="s">
        <v>368</v>
      </c>
      <c r="F36" s="1"/>
      <c r="G36" s="1"/>
      <c r="H36" s="47"/>
      <c r="I36" s="1"/>
      <c r="J36" s="47"/>
      <c r="K36" s="1"/>
      <c r="L36" s="1"/>
      <c r="M36" s="13"/>
      <c r="N36" s="2"/>
      <c r="O36" s="2"/>
      <c r="P36" s="2"/>
      <c r="Q36" s="2"/>
    </row>
    <row r="37">
      <c r="A37" s="10"/>
      <c r="B37" s="56" t="s">
        <v>80</v>
      </c>
      <c r="C37" s="1"/>
      <c r="D37" s="1"/>
      <c r="E37" s="57" t="s">
        <v>128</v>
      </c>
      <c r="F37" s="1"/>
      <c r="G37" s="1"/>
      <c r="H37" s="47"/>
      <c r="I37" s="1"/>
      <c r="J37" s="47"/>
      <c r="K37" s="1"/>
      <c r="L37" s="1"/>
      <c r="M37" s="13"/>
      <c r="N37" s="2"/>
      <c r="O37" s="2"/>
      <c r="P37" s="2"/>
      <c r="Q37" s="2"/>
    </row>
    <row r="38">
      <c r="A38" s="10"/>
      <c r="B38" s="56" t="s">
        <v>82</v>
      </c>
      <c r="C38" s="1"/>
      <c r="D38" s="1"/>
      <c r="E38" s="57" t="s">
        <v>83</v>
      </c>
      <c r="F38" s="1"/>
      <c r="G38" s="1"/>
      <c r="H38" s="47"/>
      <c r="I38" s="1"/>
      <c r="J38" s="47"/>
      <c r="K38" s="1"/>
      <c r="L38" s="1"/>
      <c r="M38" s="13"/>
      <c r="N38" s="2"/>
      <c r="O38" s="2"/>
      <c r="P38" s="2"/>
      <c r="Q38" s="2"/>
    </row>
    <row r="39" thickBot="1">
      <c r="A39" s="10"/>
      <c r="B39" s="58" t="s">
        <v>84</v>
      </c>
      <c r="C39" s="31"/>
      <c r="D39" s="31"/>
      <c r="E39" s="29"/>
      <c r="F39" s="31"/>
      <c r="G39" s="31"/>
      <c r="H39" s="59"/>
      <c r="I39" s="31"/>
      <c r="J39" s="59"/>
      <c r="K39" s="31"/>
      <c r="L39" s="31"/>
      <c r="M39" s="13"/>
      <c r="N39" s="2"/>
      <c r="O39" s="2"/>
      <c r="P39" s="2"/>
      <c r="Q39" s="2"/>
    </row>
    <row r="40" thickTop="1">
      <c r="A40" s="10"/>
      <c r="B40" s="48">
        <v>3</v>
      </c>
      <c r="C40" s="49" t="s">
        <v>122</v>
      </c>
      <c r="D40" s="49" t="s">
        <v>132</v>
      </c>
      <c r="E40" s="49" t="s">
        <v>124</v>
      </c>
      <c r="F40" s="49" t="s">
        <v>7</v>
      </c>
      <c r="G40" s="50" t="s">
        <v>125</v>
      </c>
      <c r="H40" s="60">
        <v>4.5</v>
      </c>
      <c r="I40" s="61">
        <v>0</v>
      </c>
      <c r="J40" s="62">
        <f>ROUND(H40*I40,2)</f>
        <v>0</v>
      </c>
      <c r="K40" s="63">
        <v>0.20999999999999999</v>
      </c>
      <c r="L40" s="64">
        <f>ROUND(J40*1.21,2)</f>
        <v>0</v>
      </c>
      <c r="M40" s="13"/>
      <c r="N40" s="2"/>
      <c r="O40" s="2"/>
      <c r="P40" s="2"/>
      <c r="Q40" s="40">
        <f>IF(ISNUMBER(K40),IF(H40&gt;0,IF(I40&gt;0,J40,0),0),0)</f>
        <v>0</v>
      </c>
      <c r="R40" s="9">
        <f>IF(ISNUMBER(K40)=FALSE,J40,0)</f>
        <v>0</v>
      </c>
    </row>
    <row r="41">
      <c r="A41" s="10"/>
      <c r="B41" s="56" t="s">
        <v>76</v>
      </c>
      <c r="C41" s="1"/>
      <c r="D41" s="1"/>
      <c r="E41" s="57" t="s">
        <v>133</v>
      </c>
      <c r="F41" s="1"/>
      <c r="G41" s="1"/>
      <c r="H41" s="47"/>
      <c r="I41" s="1"/>
      <c r="J41" s="47"/>
      <c r="K41" s="1"/>
      <c r="L41" s="1"/>
      <c r="M41" s="13"/>
      <c r="N41" s="2"/>
      <c r="O41" s="2"/>
      <c r="P41" s="2"/>
      <c r="Q41" s="2"/>
    </row>
    <row r="42">
      <c r="A42" s="10"/>
      <c r="B42" s="56" t="s">
        <v>78</v>
      </c>
      <c r="C42" s="1"/>
      <c r="D42" s="1"/>
      <c r="E42" s="57" t="s">
        <v>426</v>
      </c>
      <c r="F42" s="1"/>
      <c r="G42" s="1"/>
      <c r="H42" s="47"/>
      <c r="I42" s="1"/>
      <c r="J42" s="47"/>
      <c r="K42" s="1"/>
      <c r="L42" s="1"/>
      <c r="M42" s="13"/>
      <c r="N42" s="2"/>
      <c r="O42" s="2"/>
      <c r="P42" s="2"/>
      <c r="Q42" s="2"/>
    </row>
    <row r="43">
      <c r="A43" s="10"/>
      <c r="B43" s="56" t="s">
        <v>80</v>
      </c>
      <c r="C43" s="1"/>
      <c r="D43" s="1"/>
      <c r="E43" s="57" t="s">
        <v>128</v>
      </c>
      <c r="F43" s="1"/>
      <c r="G43" s="1"/>
      <c r="H43" s="47"/>
      <c r="I43" s="1"/>
      <c r="J43" s="47"/>
      <c r="K43" s="1"/>
      <c r="L43" s="1"/>
      <c r="M43" s="13"/>
      <c r="N43" s="2"/>
      <c r="O43" s="2"/>
      <c r="P43" s="2"/>
      <c r="Q43" s="2"/>
    </row>
    <row r="44">
      <c r="A44" s="10"/>
      <c r="B44" s="56" t="s">
        <v>82</v>
      </c>
      <c r="C44" s="1"/>
      <c r="D44" s="1"/>
      <c r="E44" s="57" t="s">
        <v>83</v>
      </c>
      <c r="F44" s="1"/>
      <c r="G44" s="1"/>
      <c r="H44" s="47"/>
      <c r="I44" s="1"/>
      <c r="J44" s="47"/>
      <c r="K44" s="1"/>
      <c r="L44" s="1"/>
      <c r="M44" s="13"/>
      <c r="N44" s="2"/>
      <c r="O44" s="2"/>
      <c r="P44" s="2"/>
      <c r="Q44" s="2"/>
    </row>
    <row r="45" thickBot="1">
      <c r="A45" s="10"/>
      <c r="B45" s="58" t="s">
        <v>84</v>
      </c>
      <c r="C45" s="31"/>
      <c r="D45" s="31"/>
      <c r="E45" s="29"/>
      <c r="F45" s="31"/>
      <c r="G45" s="31"/>
      <c r="H45" s="59"/>
      <c r="I45" s="31"/>
      <c r="J45" s="59"/>
      <c r="K45" s="31"/>
      <c r="L45" s="31"/>
      <c r="M45" s="13"/>
      <c r="N45" s="2"/>
      <c r="O45" s="2"/>
      <c r="P45" s="2"/>
      <c r="Q45" s="2"/>
    </row>
    <row r="46" thickTop="1">
      <c r="A46" s="10"/>
      <c r="B46" s="48">
        <v>4</v>
      </c>
      <c r="C46" s="49" t="s">
        <v>122</v>
      </c>
      <c r="D46" s="49" t="s">
        <v>135</v>
      </c>
      <c r="E46" s="49" t="s">
        <v>124</v>
      </c>
      <c r="F46" s="49" t="s">
        <v>7</v>
      </c>
      <c r="G46" s="50" t="s">
        <v>125</v>
      </c>
      <c r="H46" s="60">
        <v>7.819</v>
      </c>
      <c r="I46" s="61">
        <v>0</v>
      </c>
      <c r="J46" s="62">
        <f>ROUND(H46*I46,2)</f>
        <v>0</v>
      </c>
      <c r="K46" s="63">
        <v>0.20999999999999999</v>
      </c>
      <c r="L46" s="64">
        <f>ROUND(J46*1.21,2)</f>
        <v>0</v>
      </c>
      <c r="M46" s="13"/>
      <c r="N46" s="2"/>
      <c r="O46" s="2"/>
      <c r="P46" s="2"/>
      <c r="Q46" s="40">
        <f>IF(ISNUMBER(K46),IF(H46&gt;0,IF(I46&gt;0,J46,0),0),0)</f>
        <v>0</v>
      </c>
      <c r="R46" s="9">
        <f>IF(ISNUMBER(K46)=FALSE,J46,0)</f>
        <v>0</v>
      </c>
    </row>
    <row r="47">
      <c r="A47" s="10"/>
      <c r="B47" s="56" t="s">
        <v>76</v>
      </c>
      <c r="C47" s="1"/>
      <c r="D47" s="1"/>
      <c r="E47" s="57" t="s">
        <v>136</v>
      </c>
      <c r="F47" s="1"/>
      <c r="G47" s="1"/>
      <c r="H47" s="47"/>
      <c r="I47" s="1"/>
      <c r="J47" s="47"/>
      <c r="K47" s="1"/>
      <c r="L47" s="1"/>
      <c r="M47" s="13"/>
      <c r="N47" s="2"/>
      <c r="O47" s="2"/>
      <c r="P47" s="2"/>
      <c r="Q47" s="2"/>
    </row>
    <row r="48">
      <c r="A48" s="10"/>
      <c r="B48" s="56" t="s">
        <v>78</v>
      </c>
      <c r="C48" s="1"/>
      <c r="D48" s="1"/>
      <c r="E48" s="57" t="s">
        <v>427</v>
      </c>
      <c r="F48" s="1"/>
      <c r="G48" s="1"/>
      <c r="H48" s="47"/>
      <c r="I48" s="1"/>
      <c r="J48" s="47"/>
      <c r="K48" s="1"/>
      <c r="L48" s="1"/>
      <c r="M48" s="13"/>
      <c r="N48" s="2"/>
      <c r="O48" s="2"/>
      <c r="P48" s="2"/>
      <c r="Q48" s="2"/>
    </row>
    <row r="49">
      <c r="A49" s="10"/>
      <c r="B49" s="56" t="s">
        <v>80</v>
      </c>
      <c r="C49" s="1"/>
      <c r="D49" s="1"/>
      <c r="E49" s="57" t="s">
        <v>128</v>
      </c>
      <c r="F49" s="1"/>
      <c r="G49" s="1"/>
      <c r="H49" s="47"/>
      <c r="I49" s="1"/>
      <c r="J49" s="47"/>
      <c r="K49" s="1"/>
      <c r="L49" s="1"/>
      <c r="M49" s="13"/>
      <c r="N49" s="2"/>
      <c r="O49" s="2"/>
      <c r="P49" s="2"/>
      <c r="Q49" s="2"/>
    </row>
    <row r="50">
      <c r="A50" s="10"/>
      <c r="B50" s="56" t="s">
        <v>82</v>
      </c>
      <c r="C50" s="1"/>
      <c r="D50" s="1"/>
      <c r="E50" s="57" t="s">
        <v>83</v>
      </c>
      <c r="F50" s="1"/>
      <c r="G50" s="1"/>
      <c r="H50" s="47"/>
      <c r="I50" s="1"/>
      <c r="J50" s="47"/>
      <c r="K50" s="1"/>
      <c r="L50" s="1"/>
      <c r="M50" s="13"/>
      <c r="N50" s="2"/>
      <c r="O50" s="2"/>
      <c r="P50" s="2"/>
      <c r="Q50" s="2"/>
    </row>
    <row r="51" thickBot="1">
      <c r="A51" s="10"/>
      <c r="B51" s="58" t="s">
        <v>84</v>
      </c>
      <c r="C51" s="31"/>
      <c r="D51" s="31"/>
      <c r="E51" s="29"/>
      <c r="F51" s="31"/>
      <c r="G51" s="31"/>
      <c r="H51" s="59"/>
      <c r="I51" s="31"/>
      <c r="J51" s="59"/>
      <c r="K51" s="31"/>
      <c r="L51" s="31"/>
      <c r="M51" s="13"/>
      <c r="N51" s="2"/>
      <c r="O51" s="2"/>
      <c r="P51" s="2"/>
      <c r="Q51" s="2"/>
    </row>
    <row r="52" thickTop="1">
      <c r="A52" s="10"/>
      <c r="B52" s="48">
        <v>5</v>
      </c>
      <c r="C52" s="49" t="s">
        <v>122</v>
      </c>
      <c r="D52" s="49" t="s">
        <v>138</v>
      </c>
      <c r="E52" s="49" t="s">
        <v>124</v>
      </c>
      <c r="F52" s="49" t="s">
        <v>7</v>
      </c>
      <c r="G52" s="50" t="s">
        <v>125</v>
      </c>
      <c r="H52" s="60">
        <v>2.04</v>
      </c>
      <c r="I52" s="61">
        <v>0</v>
      </c>
      <c r="J52" s="62">
        <f>ROUND(H52*I52,2)</f>
        <v>0</v>
      </c>
      <c r="K52" s="63">
        <v>0.20999999999999999</v>
      </c>
      <c r="L52" s="64">
        <f>ROUND(J52*1.21,2)</f>
        <v>0</v>
      </c>
      <c r="M52" s="13"/>
      <c r="N52" s="2"/>
      <c r="O52" s="2"/>
      <c r="P52" s="2"/>
      <c r="Q52" s="40">
        <f>IF(ISNUMBER(K52),IF(H52&gt;0,IF(I52&gt;0,J52,0),0),0)</f>
        <v>0</v>
      </c>
      <c r="R52" s="9">
        <f>IF(ISNUMBER(K52)=FALSE,J52,0)</f>
        <v>0</v>
      </c>
    </row>
    <row r="53">
      <c r="A53" s="10"/>
      <c r="B53" s="56" t="s">
        <v>76</v>
      </c>
      <c r="C53" s="1"/>
      <c r="D53" s="1"/>
      <c r="E53" s="57" t="s">
        <v>139</v>
      </c>
      <c r="F53" s="1"/>
      <c r="G53" s="1"/>
      <c r="H53" s="47"/>
      <c r="I53" s="1"/>
      <c r="J53" s="47"/>
      <c r="K53" s="1"/>
      <c r="L53" s="1"/>
      <c r="M53" s="13"/>
      <c r="N53" s="2"/>
      <c r="O53" s="2"/>
      <c r="P53" s="2"/>
      <c r="Q53" s="2"/>
    </row>
    <row r="54">
      <c r="A54" s="10"/>
      <c r="B54" s="56" t="s">
        <v>78</v>
      </c>
      <c r="C54" s="1"/>
      <c r="D54" s="1"/>
      <c r="E54" s="57" t="s">
        <v>428</v>
      </c>
      <c r="F54" s="1"/>
      <c r="G54" s="1"/>
      <c r="H54" s="47"/>
      <c r="I54" s="1"/>
      <c r="J54" s="47"/>
      <c r="K54" s="1"/>
      <c r="L54" s="1"/>
      <c r="M54" s="13"/>
      <c r="N54" s="2"/>
      <c r="O54" s="2"/>
      <c r="P54" s="2"/>
      <c r="Q54" s="2"/>
    </row>
    <row r="55">
      <c r="A55" s="10"/>
      <c r="B55" s="56" t="s">
        <v>80</v>
      </c>
      <c r="C55" s="1"/>
      <c r="D55" s="1"/>
      <c r="E55" s="57" t="s">
        <v>128</v>
      </c>
      <c r="F55" s="1"/>
      <c r="G55" s="1"/>
      <c r="H55" s="47"/>
      <c r="I55" s="1"/>
      <c r="J55" s="47"/>
      <c r="K55" s="1"/>
      <c r="L55" s="1"/>
      <c r="M55" s="13"/>
      <c r="N55" s="2"/>
      <c r="O55" s="2"/>
      <c r="P55" s="2"/>
      <c r="Q55" s="2"/>
    </row>
    <row r="56">
      <c r="A56" s="10"/>
      <c r="B56" s="56" t="s">
        <v>82</v>
      </c>
      <c r="C56" s="1"/>
      <c r="D56" s="1"/>
      <c r="E56" s="57" t="s">
        <v>83</v>
      </c>
      <c r="F56" s="1"/>
      <c r="G56" s="1"/>
      <c r="H56" s="47"/>
      <c r="I56" s="1"/>
      <c r="J56" s="47"/>
      <c r="K56" s="1"/>
      <c r="L56" s="1"/>
      <c r="M56" s="13"/>
      <c r="N56" s="2"/>
      <c r="O56" s="2"/>
      <c r="P56" s="2"/>
      <c r="Q56" s="2"/>
    </row>
    <row r="57" thickBot="1">
      <c r="A57" s="10"/>
      <c r="B57" s="58" t="s">
        <v>84</v>
      </c>
      <c r="C57" s="31"/>
      <c r="D57" s="31"/>
      <c r="E57" s="29"/>
      <c r="F57" s="31"/>
      <c r="G57" s="31"/>
      <c r="H57" s="59"/>
      <c r="I57" s="31"/>
      <c r="J57" s="59"/>
      <c r="K57" s="31"/>
      <c r="L57" s="31"/>
      <c r="M57" s="13"/>
      <c r="N57" s="2"/>
      <c r="O57" s="2"/>
      <c r="P57" s="2"/>
      <c r="Q57" s="2"/>
    </row>
    <row r="58" thickTop="1" thickBot="1" ht="25" customHeight="1">
      <c r="A58" s="10"/>
      <c r="B58" s="1"/>
      <c r="C58" s="65">
        <v>0</v>
      </c>
      <c r="D58" s="1"/>
      <c r="E58" s="65" t="s">
        <v>117</v>
      </c>
      <c r="F58" s="1"/>
      <c r="G58" s="66" t="s">
        <v>110</v>
      </c>
      <c r="H58" s="67">
        <f>J28+J34+J40+J46+J52</f>
        <v>0</v>
      </c>
      <c r="I58" s="66" t="s">
        <v>111</v>
      </c>
      <c r="J58" s="68">
        <f>(L58-H58)</f>
        <v>0</v>
      </c>
      <c r="K58" s="66" t="s">
        <v>112</v>
      </c>
      <c r="L58" s="69">
        <f>ROUND((J28+J34+J40+J46+J52)*1.21,2)</f>
        <v>0</v>
      </c>
      <c r="M58" s="13"/>
      <c r="N58" s="2"/>
      <c r="O58" s="2"/>
      <c r="P58" s="2"/>
      <c r="Q58" s="40">
        <f>0+Q28+Q34+Q40+Q46+Q52</f>
        <v>0</v>
      </c>
      <c r="R58" s="9">
        <f>0+R28+R34+R40+R46+R52</f>
        <v>0</v>
      </c>
      <c r="S58" s="70">
        <f>Q58*(1+J58)+R58</f>
        <v>0</v>
      </c>
    </row>
    <row r="59" thickTop="1" thickBot="1" ht="25" customHeight="1">
      <c r="A59" s="10"/>
      <c r="B59" s="71"/>
      <c r="C59" s="71"/>
      <c r="D59" s="71"/>
      <c r="E59" s="71"/>
      <c r="F59" s="71"/>
      <c r="G59" s="72" t="s">
        <v>113</v>
      </c>
      <c r="H59" s="73">
        <f>0+J28+J34+J40+J46+J52</f>
        <v>0</v>
      </c>
      <c r="I59" s="72" t="s">
        <v>114</v>
      </c>
      <c r="J59" s="74">
        <f>0+J58</f>
        <v>0</v>
      </c>
      <c r="K59" s="72" t="s">
        <v>115</v>
      </c>
      <c r="L59" s="75">
        <f>0+L58</f>
        <v>0</v>
      </c>
      <c r="M59" s="13"/>
      <c r="N59" s="2"/>
      <c r="O59" s="2"/>
      <c r="P59" s="2"/>
      <c r="Q59" s="2"/>
    </row>
    <row r="60" ht="40" customHeight="1">
      <c r="A60" s="10"/>
      <c r="B60" s="79" t="s">
        <v>141</v>
      </c>
      <c r="C60" s="1"/>
      <c r="D60" s="1"/>
      <c r="E60" s="1"/>
      <c r="F60" s="1"/>
      <c r="G60" s="1"/>
      <c r="H60" s="47"/>
      <c r="I60" s="1"/>
      <c r="J60" s="47"/>
      <c r="K60" s="1"/>
      <c r="L60" s="1"/>
      <c r="M60" s="13"/>
      <c r="N60" s="2"/>
      <c r="O60" s="2"/>
      <c r="P60" s="2"/>
      <c r="Q60" s="2"/>
    </row>
    <row r="61">
      <c r="A61" s="10"/>
      <c r="B61" s="48">
        <v>6</v>
      </c>
      <c r="C61" s="49" t="s">
        <v>148</v>
      </c>
      <c r="D61" s="49"/>
      <c r="E61" s="49" t="s">
        <v>149</v>
      </c>
      <c r="F61" s="49" t="s">
        <v>7</v>
      </c>
      <c r="G61" s="50" t="s">
        <v>144</v>
      </c>
      <c r="H61" s="51">
        <v>4.5999999999999996</v>
      </c>
      <c r="I61" s="52">
        <v>0</v>
      </c>
      <c r="J61" s="53">
        <f>ROUND(H61*I61,2)</f>
        <v>0</v>
      </c>
      <c r="K61" s="54">
        <v>0.20999999999999999</v>
      </c>
      <c r="L61" s="55">
        <f>ROUND(J61*1.21,2)</f>
        <v>0</v>
      </c>
      <c r="M61" s="13"/>
      <c r="N61" s="2"/>
      <c r="O61" s="2"/>
      <c r="P61" s="2"/>
      <c r="Q61" s="40">
        <f>IF(ISNUMBER(K61),IF(H61&gt;0,IF(I61&gt;0,J61,0),0),0)</f>
        <v>0</v>
      </c>
      <c r="R61" s="9">
        <f>IF(ISNUMBER(K61)=FALSE,J61,0)</f>
        <v>0</v>
      </c>
    </row>
    <row r="62">
      <c r="A62" s="10"/>
      <c r="B62" s="56" t="s">
        <v>76</v>
      </c>
      <c r="C62" s="1"/>
      <c r="D62" s="1"/>
      <c r="E62" s="57" t="s">
        <v>150</v>
      </c>
      <c r="F62" s="1"/>
      <c r="G62" s="1"/>
      <c r="H62" s="47"/>
      <c r="I62" s="1"/>
      <c r="J62" s="47"/>
      <c r="K62" s="1"/>
      <c r="L62" s="1"/>
      <c r="M62" s="13"/>
      <c r="N62" s="2"/>
      <c r="O62" s="2"/>
      <c r="P62" s="2"/>
      <c r="Q62" s="2"/>
    </row>
    <row r="63">
      <c r="A63" s="10"/>
      <c r="B63" s="56" t="s">
        <v>78</v>
      </c>
      <c r="C63" s="1"/>
      <c r="D63" s="1"/>
      <c r="E63" s="57" t="s">
        <v>429</v>
      </c>
      <c r="F63" s="1"/>
      <c r="G63" s="1"/>
      <c r="H63" s="47"/>
      <c r="I63" s="1"/>
      <c r="J63" s="47"/>
      <c r="K63" s="1"/>
      <c r="L63" s="1"/>
      <c r="M63" s="13"/>
      <c r="N63" s="2"/>
      <c r="O63" s="2"/>
      <c r="P63" s="2"/>
      <c r="Q63" s="2"/>
    </row>
    <row r="64">
      <c r="A64" s="10"/>
      <c r="B64" s="56" t="s">
        <v>80</v>
      </c>
      <c r="C64" s="1"/>
      <c r="D64" s="1"/>
      <c r="E64" s="57" t="s">
        <v>152</v>
      </c>
      <c r="F64" s="1"/>
      <c r="G64" s="1"/>
      <c r="H64" s="47"/>
      <c r="I64" s="1"/>
      <c r="J64" s="47"/>
      <c r="K64" s="1"/>
      <c r="L64" s="1"/>
      <c r="M64" s="13"/>
      <c r="N64" s="2"/>
      <c r="O64" s="2"/>
      <c r="P64" s="2"/>
      <c r="Q64" s="2"/>
    </row>
    <row r="65">
      <c r="A65" s="10"/>
      <c r="B65" s="56" t="s">
        <v>82</v>
      </c>
      <c r="C65" s="1"/>
      <c r="D65" s="1"/>
      <c r="E65" s="57" t="s">
        <v>83</v>
      </c>
      <c r="F65" s="1"/>
      <c r="G65" s="1"/>
      <c r="H65" s="47"/>
      <c r="I65" s="1"/>
      <c r="J65" s="47"/>
      <c r="K65" s="1"/>
      <c r="L65" s="1"/>
      <c r="M65" s="13"/>
      <c r="N65" s="2"/>
      <c r="O65" s="2"/>
      <c r="P65" s="2"/>
      <c r="Q65" s="2"/>
    </row>
    <row r="66" thickBot="1">
      <c r="A66" s="10"/>
      <c r="B66" s="58" t="s">
        <v>84</v>
      </c>
      <c r="C66" s="31"/>
      <c r="D66" s="31"/>
      <c r="E66" s="29"/>
      <c r="F66" s="31"/>
      <c r="G66" s="31"/>
      <c r="H66" s="59"/>
      <c r="I66" s="31"/>
      <c r="J66" s="59"/>
      <c r="K66" s="31"/>
      <c r="L66" s="31"/>
      <c r="M66" s="13"/>
      <c r="N66" s="2"/>
      <c r="O66" s="2"/>
      <c r="P66" s="2"/>
      <c r="Q66" s="2"/>
    </row>
    <row r="67" thickTop="1">
      <c r="A67" s="10"/>
      <c r="B67" s="48">
        <v>7</v>
      </c>
      <c r="C67" s="49" t="s">
        <v>153</v>
      </c>
      <c r="D67" s="49"/>
      <c r="E67" s="49" t="s">
        <v>154</v>
      </c>
      <c r="F67" s="49" t="s">
        <v>7</v>
      </c>
      <c r="G67" s="50" t="s">
        <v>144</v>
      </c>
      <c r="H67" s="60">
        <v>1.8</v>
      </c>
      <c r="I67" s="61">
        <v>0</v>
      </c>
      <c r="J67" s="62">
        <f>ROUND(H67*I67,2)</f>
        <v>0</v>
      </c>
      <c r="K67" s="63">
        <v>0.20999999999999999</v>
      </c>
      <c r="L67" s="64">
        <f>ROUND(J67*1.21,2)</f>
        <v>0</v>
      </c>
      <c r="M67" s="13"/>
      <c r="N67" s="2"/>
      <c r="O67" s="2"/>
      <c r="P67" s="2"/>
      <c r="Q67" s="40">
        <f>IF(ISNUMBER(K67),IF(H67&gt;0,IF(I67&gt;0,J67,0),0),0)</f>
        <v>0</v>
      </c>
      <c r="R67" s="9">
        <f>IF(ISNUMBER(K67)=FALSE,J67,0)</f>
        <v>0</v>
      </c>
    </row>
    <row r="68">
      <c r="A68" s="10"/>
      <c r="B68" s="56" t="s">
        <v>76</v>
      </c>
      <c r="C68" s="1"/>
      <c r="D68" s="1"/>
      <c r="E68" s="57" t="s">
        <v>155</v>
      </c>
      <c r="F68" s="1"/>
      <c r="G68" s="1"/>
      <c r="H68" s="47"/>
      <c r="I68" s="1"/>
      <c r="J68" s="47"/>
      <c r="K68" s="1"/>
      <c r="L68" s="1"/>
      <c r="M68" s="13"/>
      <c r="N68" s="2"/>
      <c r="O68" s="2"/>
      <c r="P68" s="2"/>
      <c r="Q68" s="2"/>
    </row>
    <row r="69">
      <c r="A69" s="10"/>
      <c r="B69" s="56" t="s">
        <v>78</v>
      </c>
      <c r="C69" s="1"/>
      <c r="D69" s="1"/>
      <c r="E69" s="57" t="s">
        <v>430</v>
      </c>
      <c r="F69" s="1"/>
      <c r="G69" s="1"/>
      <c r="H69" s="47"/>
      <c r="I69" s="1"/>
      <c r="J69" s="47"/>
      <c r="K69" s="1"/>
      <c r="L69" s="1"/>
      <c r="M69" s="13"/>
      <c r="N69" s="2"/>
      <c r="O69" s="2"/>
      <c r="P69" s="2"/>
      <c r="Q69" s="2"/>
    </row>
    <row r="70">
      <c r="A70" s="10"/>
      <c r="B70" s="56" t="s">
        <v>80</v>
      </c>
      <c r="C70" s="1"/>
      <c r="D70" s="1"/>
      <c r="E70" s="57" t="s">
        <v>152</v>
      </c>
      <c r="F70" s="1"/>
      <c r="G70" s="1"/>
      <c r="H70" s="47"/>
      <c r="I70" s="1"/>
      <c r="J70" s="47"/>
      <c r="K70" s="1"/>
      <c r="L70" s="1"/>
      <c r="M70" s="13"/>
      <c r="N70" s="2"/>
      <c r="O70" s="2"/>
      <c r="P70" s="2"/>
      <c r="Q70" s="2"/>
    </row>
    <row r="71">
      <c r="A71" s="10"/>
      <c r="B71" s="56" t="s">
        <v>82</v>
      </c>
      <c r="C71" s="1"/>
      <c r="D71" s="1"/>
      <c r="E71" s="57" t="s">
        <v>83</v>
      </c>
      <c r="F71" s="1"/>
      <c r="G71" s="1"/>
      <c r="H71" s="47"/>
      <c r="I71" s="1"/>
      <c r="J71" s="47"/>
      <c r="K71" s="1"/>
      <c r="L71" s="1"/>
      <c r="M71" s="13"/>
      <c r="N71" s="2"/>
      <c r="O71" s="2"/>
      <c r="P71" s="2"/>
      <c r="Q71" s="2"/>
    </row>
    <row r="72" thickBot="1">
      <c r="A72" s="10"/>
      <c r="B72" s="58" t="s">
        <v>84</v>
      </c>
      <c r="C72" s="31"/>
      <c r="D72" s="31"/>
      <c r="E72" s="29"/>
      <c r="F72" s="31"/>
      <c r="G72" s="31"/>
      <c r="H72" s="59"/>
      <c r="I72" s="31"/>
      <c r="J72" s="59"/>
      <c r="K72" s="31"/>
      <c r="L72" s="31"/>
      <c r="M72" s="13"/>
      <c r="N72" s="2"/>
      <c r="O72" s="2"/>
      <c r="P72" s="2"/>
      <c r="Q72" s="2"/>
    </row>
    <row r="73" thickTop="1">
      <c r="A73" s="10"/>
      <c r="B73" s="48">
        <v>8</v>
      </c>
      <c r="C73" s="49" t="s">
        <v>157</v>
      </c>
      <c r="D73" s="49" t="s">
        <v>7</v>
      </c>
      <c r="E73" s="49" t="s">
        <v>158</v>
      </c>
      <c r="F73" s="49" t="s">
        <v>7</v>
      </c>
      <c r="G73" s="50" t="s">
        <v>144</v>
      </c>
      <c r="H73" s="60">
        <v>0.20999999999999999</v>
      </c>
      <c r="I73" s="61">
        <v>0</v>
      </c>
      <c r="J73" s="62">
        <f>ROUND(H73*I73,2)</f>
        <v>0</v>
      </c>
      <c r="K73" s="63">
        <v>0.20999999999999999</v>
      </c>
      <c r="L73" s="64">
        <f>ROUND(J73*1.21,2)</f>
        <v>0</v>
      </c>
      <c r="M73" s="13"/>
      <c r="N73" s="2"/>
      <c r="O73" s="2"/>
      <c r="P73" s="2"/>
      <c r="Q73" s="40">
        <f>IF(ISNUMBER(K73),IF(H73&gt;0,IF(I73&gt;0,J73,0),0),0)</f>
        <v>0</v>
      </c>
      <c r="R73" s="9">
        <f>IF(ISNUMBER(K73)=FALSE,J73,0)</f>
        <v>0</v>
      </c>
    </row>
    <row r="74">
      <c r="A74" s="10"/>
      <c r="B74" s="56" t="s">
        <v>76</v>
      </c>
      <c r="C74" s="1"/>
      <c r="D74" s="1"/>
      <c r="E74" s="57" t="s">
        <v>159</v>
      </c>
      <c r="F74" s="1"/>
      <c r="G74" s="1"/>
      <c r="H74" s="47"/>
      <c r="I74" s="1"/>
      <c r="J74" s="47"/>
      <c r="K74" s="1"/>
      <c r="L74" s="1"/>
      <c r="M74" s="13"/>
      <c r="N74" s="2"/>
      <c r="O74" s="2"/>
      <c r="P74" s="2"/>
      <c r="Q74" s="2"/>
    </row>
    <row r="75">
      <c r="A75" s="10"/>
      <c r="B75" s="56" t="s">
        <v>78</v>
      </c>
      <c r="C75" s="1"/>
      <c r="D75" s="1"/>
      <c r="E75" s="57" t="s">
        <v>431</v>
      </c>
      <c r="F75" s="1"/>
      <c r="G75" s="1"/>
      <c r="H75" s="47"/>
      <c r="I75" s="1"/>
      <c r="J75" s="47"/>
      <c r="K75" s="1"/>
      <c r="L75" s="1"/>
      <c r="M75" s="13"/>
      <c r="N75" s="2"/>
      <c r="O75" s="2"/>
      <c r="P75" s="2"/>
      <c r="Q75" s="2"/>
    </row>
    <row r="76">
      <c r="A76" s="10"/>
      <c r="B76" s="56" t="s">
        <v>80</v>
      </c>
      <c r="C76" s="1"/>
      <c r="D76" s="1"/>
      <c r="E76" s="57" t="s">
        <v>152</v>
      </c>
      <c r="F76" s="1"/>
      <c r="G76" s="1"/>
      <c r="H76" s="47"/>
      <c r="I76" s="1"/>
      <c r="J76" s="47"/>
      <c r="K76" s="1"/>
      <c r="L76" s="1"/>
      <c r="M76" s="13"/>
      <c r="N76" s="2"/>
      <c r="O76" s="2"/>
      <c r="P76" s="2"/>
      <c r="Q76" s="2"/>
    </row>
    <row r="77">
      <c r="A77" s="10"/>
      <c r="B77" s="56" t="s">
        <v>82</v>
      </c>
      <c r="C77" s="1"/>
      <c r="D77" s="1"/>
      <c r="E77" s="57" t="s">
        <v>83</v>
      </c>
      <c r="F77" s="1"/>
      <c r="G77" s="1"/>
      <c r="H77" s="47"/>
      <c r="I77" s="1"/>
      <c r="J77" s="47"/>
      <c r="K77" s="1"/>
      <c r="L77" s="1"/>
      <c r="M77" s="13"/>
      <c r="N77" s="2"/>
      <c r="O77" s="2"/>
      <c r="P77" s="2"/>
      <c r="Q77" s="2"/>
    </row>
    <row r="78" thickBot="1">
      <c r="A78" s="10"/>
      <c r="B78" s="58" t="s">
        <v>84</v>
      </c>
      <c r="C78" s="31"/>
      <c r="D78" s="31"/>
      <c r="E78" s="29"/>
      <c r="F78" s="31"/>
      <c r="G78" s="31"/>
      <c r="H78" s="59"/>
      <c r="I78" s="31"/>
      <c r="J78" s="59"/>
      <c r="K78" s="31"/>
      <c r="L78" s="31"/>
      <c r="M78" s="13"/>
      <c r="N78" s="2"/>
      <c r="O78" s="2"/>
      <c r="P78" s="2"/>
      <c r="Q78" s="2"/>
    </row>
    <row r="79" thickTop="1">
      <c r="A79" s="10"/>
      <c r="B79" s="48">
        <v>9</v>
      </c>
      <c r="C79" s="49" t="s">
        <v>161</v>
      </c>
      <c r="D79" s="49"/>
      <c r="E79" s="49" t="s">
        <v>162</v>
      </c>
      <c r="F79" s="49" t="s">
        <v>7</v>
      </c>
      <c r="G79" s="50" t="s">
        <v>163</v>
      </c>
      <c r="H79" s="60">
        <v>72.400000000000006</v>
      </c>
      <c r="I79" s="61">
        <v>0</v>
      </c>
      <c r="J79" s="62">
        <f>ROUND(H79*I79,2)</f>
        <v>0</v>
      </c>
      <c r="K79" s="63">
        <v>0.20999999999999999</v>
      </c>
      <c r="L79" s="64">
        <f>ROUND(J79*1.21,2)</f>
        <v>0</v>
      </c>
      <c r="M79" s="13"/>
      <c r="N79" s="2"/>
      <c r="O79" s="2"/>
      <c r="P79" s="2"/>
      <c r="Q79" s="40">
        <f>IF(ISNUMBER(K79),IF(H79&gt;0,IF(I79&gt;0,J79,0),0),0)</f>
        <v>0</v>
      </c>
      <c r="R79" s="9">
        <f>IF(ISNUMBER(K79)=FALSE,J79,0)</f>
        <v>0</v>
      </c>
    </row>
    <row r="80">
      <c r="A80" s="10"/>
      <c r="B80" s="56" t="s">
        <v>76</v>
      </c>
      <c r="C80" s="1"/>
      <c r="D80" s="1"/>
      <c r="E80" s="57" t="s">
        <v>164</v>
      </c>
      <c r="F80" s="1"/>
      <c r="G80" s="1"/>
      <c r="H80" s="47"/>
      <c r="I80" s="1"/>
      <c r="J80" s="47"/>
      <c r="K80" s="1"/>
      <c r="L80" s="1"/>
      <c r="M80" s="13"/>
      <c r="N80" s="2"/>
      <c r="O80" s="2"/>
      <c r="P80" s="2"/>
      <c r="Q80" s="2"/>
    </row>
    <row r="81">
      <c r="A81" s="10"/>
      <c r="B81" s="56" t="s">
        <v>78</v>
      </c>
      <c r="C81" s="1"/>
      <c r="D81" s="1"/>
      <c r="E81" s="57" t="s">
        <v>432</v>
      </c>
      <c r="F81" s="1"/>
      <c r="G81" s="1"/>
      <c r="H81" s="47"/>
      <c r="I81" s="1"/>
      <c r="J81" s="47"/>
      <c r="K81" s="1"/>
      <c r="L81" s="1"/>
      <c r="M81" s="13"/>
      <c r="N81" s="2"/>
      <c r="O81" s="2"/>
      <c r="P81" s="2"/>
      <c r="Q81" s="2"/>
    </row>
    <row r="82">
      <c r="A82" s="10"/>
      <c r="B82" s="56" t="s">
        <v>80</v>
      </c>
      <c r="C82" s="1"/>
      <c r="D82" s="1"/>
      <c r="E82" s="57" t="s">
        <v>152</v>
      </c>
      <c r="F82" s="1"/>
      <c r="G82" s="1"/>
      <c r="H82" s="47"/>
      <c r="I82" s="1"/>
      <c r="J82" s="47"/>
      <c r="K82" s="1"/>
      <c r="L82" s="1"/>
      <c r="M82" s="13"/>
      <c r="N82" s="2"/>
      <c r="O82" s="2"/>
      <c r="P82" s="2"/>
      <c r="Q82" s="2"/>
    </row>
    <row r="83">
      <c r="A83" s="10"/>
      <c r="B83" s="56" t="s">
        <v>82</v>
      </c>
      <c r="C83" s="1"/>
      <c r="D83" s="1"/>
      <c r="E83" s="57" t="s">
        <v>83</v>
      </c>
      <c r="F83" s="1"/>
      <c r="G83" s="1"/>
      <c r="H83" s="47"/>
      <c r="I83" s="1"/>
      <c r="J83" s="47"/>
      <c r="K83" s="1"/>
      <c r="L83" s="1"/>
      <c r="M83" s="13"/>
      <c r="N83" s="2"/>
      <c r="O83" s="2"/>
      <c r="P83" s="2"/>
      <c r="Q83" s="2"/>
    </row>
    <row r="84" thickBot="1">
      <c r="A84" s="10"/>
      <c r="B84" s="58" t="s">
        <v>84</v>
      </c>
      <c r="C84" s="31"/>
      <c r="D84" s="31"/>
      <c r="E84" s="29"/>
      <c r="F84" s="31"/>
      <c r="G84" s="31"/>
      <c r="H84" s="59"/>
      <c r="I84" s="31"/>
      <c r="J84" s="59"/>
      <c r="K84" s="31"/>
      <c r="L84" s="31"/>
      <c r="M84" s="13"/>
      <c r="N84" s="2"/>
      <c r="O84" s="2"/>
      <c r="P84" s="2"/>
      <c r="Q84" s="2"/>
    </row>
    <row r="85" thickTop="1">
      <c r="A85" s="10"/>
      <c r="B85" s="48">
        <v>10</v>
      </c>
      <c r="C85" s="49" t="s">
        <v>166</v>
      </c>
      <c r="D85" s="49"/>
      <c r="E85" s="49" t="s">
        <v>167</v>
      </c>
      <c r="F85" s="49" t="s">
        <v>7</v>
      </c>
      <c r="G85" s="50" t="s">
        <v>163</v>
      </c>
      <c r="H85" s="60">
        <v>17</v>
      </c>
      <c r="I85" s="61">
        <v>0</v>
      </c>
      <c r="J85" s="62">
        <f>ROUND(H85*I85,2)</f>
        <v>0</v>
      </c>
      <c r="K85" s="63">
        <v>0.20999999999999999</v>
      </c>
      <c r="L85" s="64">
        <f>ROUND(J85*1.21,2)</f>
        <v>0</v>
      </c>
      <c r="M85" s="13"/>
      <c r="N85" s="2"/>
      <c r="O85" s="2"/>
      <c r="P85" s="2"/>
      <c r="Q85" s="40">
        <f>IF(ISNUMBER(K85),IF(H85&gt;0,IF(I85&gt;0,J85,0),0),0)</f>
        <v>0</v>
      </c>
      <c r="R85" s="9">
        <f>IF(ISNUMBER(K85)=FALSE,J85,0)</f>
        <v>0</v>
      </c>
    </row>
    <row r="86">
      <c r="A86" s="10"/>
      <c r="B86" s="56" t="s">
        <v>76</v>
      </c>
      <c r="C86" s="1"/>
      <c r="D86" s="1"/>
      <c r="E86" s="57" t="s">
        <v>168</v>
      </c>
      <c r="F86" s="1"/>
      <c r="G86" s="1"/>
      <c r="H86" s="47"/>
      <c r="I86" s="1"/>
      <c r="J86" s="47"/>
      <c r="K86" s="1"/>
      <c r="L86" s="1"/>
      <c r="M86" s="13"/>
      <c r="N86" s="2"/>
      <c r="O86" s="2"/>
      <c r="P86" s="2"/>
      <c r="Q86" s="2"/>
    </row>
    <row r="87">
      <c r="A87" s="10"/>
      <c r="B87" s="56" t="s">
        <v>78</v>
      </c>
      <c r="C87" s="1"/>
      <c r="D87" s="1"/>
      <c r="E87" s="57" t="s">
        <v>433</v>
      </c>
      <c r="F87" s="1"/>
      <c r="G87" s="1"/>
      <c r="H87" s="47"/>
      <c r="I87" s="1"/>
      <c r="J87" s="47"/>
      <c r="K87" s="1"/>
      <c r="L87" s="1"/>
      <c r="M87" s="13"/>
      <c r="N87" s="2"/>
      <c r="O87" s="2"/>
      <c r="P87" s="2"/>
      <c r="Q87" s="2"/>
    </row>
    <row r="88">
      <c r="A88" s="10"/>
      <c r="B88" s="56" t="s">
        <v>80</v>
      </c>
      <c r="C88" s="1"/>
      <c r="D88" s="1"/>
      <c r="E88" s="57" t="s">
        <v>152</v>
      </c>
      <c r="F88" s="1"/>
      <c r="G88" s="1"/>
      <c r="H88" s="47"/>
      <c r="I88" s="1"/>
      <c r="J88" s="47"/>
      <c r="K88" s="1"/>
      <c r="L88" s="1"/>
      <c r="M88" s="13"/>
      <c r="N88" s="2"/>
      <c r="O88" s="2"/>
      <c r="P88" s="2"/>
      <c r="Q88" s="2"/>
    </row>
    <row r="89">
      <c r="A89" s="10"/>
      <c r="B89" s="56" t="s">
        <v>82</v>
      </c>
      <c r="C89" s="1"/>
      <c r="D89" s="1"/>
      <c r="E89" s="57" t="s">
        <v>83</v>
      </c>
      <c r="F89" s="1"/>
      <c r="G89" s="1"/>
      <c r="H89" s="47"/>
      <c r="I89" s="1"/>
      <c r="J89" s="47"/>
      <c r="K89" s="1"/>
      <c r="L89" s="1"/>
      <c r="M89" s="13"/>
      <c r="N89" s="2"/>
      <c r="O89" s="2"/>
      <c r="P89" s="2"/>
      <c r="Q89" s="2"/>
    </row>
    <row r="90" thickBot="1">
      <c r="A90" s="10"/>
      <c r="B90" s="58" t="s">
        <v>84</v>
      </c>
      <c r="C90" s="31"/>
      <c r="D90" s="31"/>
      <c r="E90" s="29"/>
      <c r="F90" s="31"/>
      <c r="G90" s="31"/>
      <c r="H90" s="59"/>
      <c r="I90" s="31"/>
      <c r="J90" s="59"/>
      <c r="K90" s="31"/>
      <c r="L90" s="31"/>
      <c r="M90" s="13"/>
      <c r="N90" s="2"/>
      <c r="O90" s="2"/>
      <c r="P90" s="2"/>
      <c r="Q90" s="2"/>
    </row>
    <row r="91" thickTop="1">
      <c r="A91" s="10"/>
      <c r="B91" s="48">
        <v>11</v>
      </c>
      <c r="C91" s="49" t="s">
        <v>434</v>
      </c>
      <c r="D91" s="49"/>
      <c r="E91" s="49" t="s">
        <v>435</v>
      </c>
      <c r="F91" s="49" t="s">
        <v>7</v>
      </c>
      <c r="G91" s="50" t="s">
        <v>163</v>
      </c>
      <c r="H91" s="60">
        <v>15</v>
      </c>
      <c r="I91" s="61">
        <v>0</v>
      </c>
      <c r="J91" s="62">
        <f>ROUND(H91*I91,2)</f>
        <v>0</v>
      </c>
      <c r="K91" s="63">
        <v>0.20999999999999999</v>
      </c>
      <c r="L91" s="64">
        <f>ROUND(J91*1.21,2)</f>
        <v>0</v>
      </c>
      <c r="M91" s="13"/>
      <c r="N91" s="2"/>
      <c r="O91" s="2"/>
      <c r="P91" s="2"/>
      <c r="Q91" s="40">
        <f>IF(ISNUMBER(K91),IF(H91&gt;0,IF(I91&gt;0,J91,0),0),0)</f>
        <v>0</v>
      </c>
      <c r="R91" s="9">
        <f>IF(ISNUMBER(K91)=FALSE,J91,0)</f>
        <v>0</v>
      </c>
    </row>
    <row r="92">
      <c r="A92" s="10"/>
      <c r="B92" s="56" t="s">
        <v>76</v>
      </c>
      <c r="C92" s="1"/>
      <c r="D92" s="1"/>
      <c r="E92" s="57" t="s">
        <v>436</v>
      </c>
      <c r="F92" s="1"/>
      <c r="G92" s="1"/>
      <c r="H92" s="47"/>
      <c r="I92" s="1"/>
      <c r="J92" s="47"/>
      <c r="K92" s="1"/>
      <c r="L92" s="1"/>
      <c r="M92" s="13"/>
      <c r="N92" s="2"/>
      <c r="O92" s="2"/>
      <c r="P92" s="2"/>
      <c r="Q92" s="2"/>
    </row>
    <row r="93">
      <c r="A93" s="10"/>
      <c r="B93" s="56" t="s">
        <v>78</v>
      </c>
      <c r="C93" s="1"/>
      <c r="D93" s="1"/>
      <c r="E93" s="57" t="s">
        <v>437</v>
      </c>
      <c r="F93" s="1"/>
      <c r="G93" s="1"/>
      <c r="H93" s="47"/>
      <c r="I93" s="1"/>
      <c r="J93" s="47"/>
      <c r="K93" s="1"/>
      <c r="L93" s="1"/>
      <c r="M93" s="13"/>
      <c r="N93" s="2"/>
      <c r="O93" s="2"/>
      <c r="P93" s="2"/>
      <c r="Q93" s="2"/>
    </row>
    <row r="94">
      <c r="A94" s="10"/>
      <c r="B94" s="56" t="s">
        <v>80</v>
      </c>
      <c r="C94" s="1"/>
      <c r="D94" s="1"/>
      <c r="E94" s="57" t="s">
        <v>152</v>
      </c>
      <c r="F94" s="1"/>
      <c r="G94" s="1"/>
      <c r="H94" s="47"/>
      <c r="I94" s="1"/>
      <c r="J94" s="47"/>
      <c r="K94" s="1"/>
      <c r="L94" s="1"/>
      <c r="M94" s="13"/>
      <c r="N94" s="2"/>
      <c r="O94" s="2"/>
      <c r="P94" s="2"/>
      <c r="Q94" s="2"/>
    </row>
    <row r="95">
      <c r="A95" s="10"/>
      <c r="B95" s="56" t="s">
        <v>82</v>
      </c>
      <c r="C95" s="1"/>
      <c r="D95" s="1"/>
      <c r="E95" s="57" t="s">
        <v>83</v>
      </c>
      <c r="F95" s="1"/>
      <c r="G95" s="1"/>
      <c r="H95" s="47"/>
      <c r="I95" s="1"/>
      <c r="J95" s="47"/>
      <c r="K95" s="1"/>
      <c r="L95" s="1"/>
      <c r="M95" s="13"/>
      <c r="N95" s="2"/>
      <c r="O95" s="2"/>
      <c r="P95" s="2"/>
      <c r="Q95" s="2"/>
    </row>
    <row r="96" thickBot="1">
      <c r="A96" s="10"/>
      <c r="B96" s="58" t="s">
        <v>84</v>
      </c>
      <c r="C96" s="31"/>
      <c r="D96" s="31"/>
      <c r="E96" s="29"/>
      <c r="F96" s="31"/>
      <c r="G96" s="31"/>
      <c r="H96" s="59"/>
      <c r="I96" s="31"/>
      <c r="J96" s="59"/>
      <c r="K96" s="31"/>
      <c r="L96" s="31"/>
      <c r="M96" s="13"/>
      <c r="N96" s="2"/>
      <c r="O96" s="2"/>
      <c r="P96" s="2"/>
      <c r="Q96" s="2"/>
    </row>
    <row r="97" thickTop="1">
      <c r="A97" s="10"/>
      <c r="B97" s="48">
        <v>12</v>
      </c>
      <c r="C97" s="49" t="s">
        <v>170</v>
      </c>
      <c r="D97" s="49"/>
      <c r="E97" s="49" t="s">
        <v>171</v>
      </c>
      <c r="F97" s="49" t="s">
        <v>7</v>
      </c>
      <c r="G97" s="50" t="s">
        <v>144</v>
      </c>
      <c r="H97" s="60">
        <v>22</v>
      </c>
      <c r="I97" s="61">
        <v>0</v>
      </c>
      <c r="J97" s="62">
        <f>ROUND(H97*I97,2)</f>
        <v>0</v>
      </c>
      <c r="K97" s="63">
        <v>0.20999999999999999</v>
      </c>
      <c r="L97" s="64">
        <f>ROUND(J97*1.21,2)</f>
        <v>0</v>
      </c>
      <c r="M97" s="13"/>
      <c r="N97" s="2"/>
      <c r="O97" s="2"/>
      <c r="P97" s="2"/>
      <c r="Q97" s="40">
        <f>IF(ISNUMBER(K97),IF(H97&gt;0,IF(I97&gt;0,J97,0),0),0)</f>
        <v>0</v>
      </c>
      <c r="R97" s="9">
        <f>IF(ISNUMBER(K97)=FALSE,J97,0)</f>
        <v>0</v>
      </c>
    </row>
    <row r="98">
      <c r="A98" s="10"/>
      <c r="B98" s="56" t="s">
        <v>76</v>
      </c>
      <c r="C98" s="1"/>
      <c r="D98" s="1"/>
      <c r="E98" s="57" t="s">
        <v>380</v>
      </c>
      <c r="F98" s="1"/>
      <c r="G98" s="1"/>
      <c r="H98" s="47"/>
      <c r="I98" s="1"/>
      <c r="J98" s="47"/>
      <c r="K98" s="1"/>
      <c r="L98" s="1"/>
      <c r="M98" s="13"/>
      <c r="N98" s="2"/>
      <c r="O98" s="2"/>
      <c r="P98" s="2"/>
      <c r="Q98" s="2"/>
    </row>
    <row r="99">
      <c r="A99" s="10"/>
      <c r="B99" s="56" t="s">
        <v>78</v>
      </c>
      <c r="C99" s="1"/>
      <c r="D99" s="1"/>
      <c r="E99" s="57" t="s">
        <v>438</v>
      </c>
      <c r="F99" s="1"/>
      <c r="G99" s="1"/>
      <c r="H99" s="47"/>
      <c r="I99" s="1"/>
      <c r="J99" s="47"/>
      <c r="K99" s="1"/>
      <c r="L99" s="1"/>
      <c r="M99" s="13"/>
      <c r="N99" s="2"/>
      <c r="O99" s="2"/>
      <c r="P99" s="2"/>
      <c r="Q99" s="2"/>
    </row>
    <row r="100">
      <c r="A100" s="10"/>
      <c r="B100" s="56" t="s">
        <v>80</v>
      </c>
      <c r="C100" s="1"/>
      <c r="D100" s="1"/>
      <c r="E100" s="57" t="s">
        <v>152</v>
      </c>
      <c r="F100" s="1"/>
      <c r="G100" s="1"/>
      <c r="H100" s="47"/>
      <c r="I100" s="1"/>
      <c r="J100" s="47"/>
      <c r="K100" s="1"/>
      <c r="L100" s="1"/>
      <c r="M100" s="13"/>
      <c r="N100" s="2"/>
      <c r="O100" s="2"/>
      <c r="P100" s="2"/>
      <c r="Q100" s="2"/>
    </row>
    <row r="101">
      <c r="A101" s="10"/>
      <c r="B101" s="56" t="s">
        <v>82</v>
      </c>
      <c r="C101" s="1"/>
      <c r="D101" s="1"/>
      <c r="E101" s="57" t="s">
        <v>83</v>
      </c>
      <c r="F101" s="1"/>
      <c r="G101" s="1"/>
      <c r="H101" s="47"/>
      <c r="I101" s="1"/>
      <c r="J101" s="47"/>
      <c r="K101" s="1"/>
      <c r="L101" s="1"/>
      <c r="M101" s="13"/>
      <c r="N101" s="2"/>
      <c r="O101" s="2"/>
      <c r="P101" s="2"/>
      <c r="Q101" s="2"/>
    </row>
    <row r="102" thickBot="1">
      <c r="A102" s="10"/>
      <c r="B102" s="58" t="s">
        <v>84</v>
      </c>
      <c r="C102" s="31"/>
      <c r="D102" s="31"/>
      <c r="E102" s="29"/>
      <c r="F102" s="31"/>
      <c r="G102" s="31"/>
      <c r="H102" s="59"/>
      <c r="I102" s="31"/>
      <c r="J102" s="59"/>
      <c r="K102" s="31"/>
      <c r="L102" s="31"/>
      <c r="M102" s="13"/>
      <c r="N102" s="2"/>
      <c r="O102" s="2"/>
      <c r="P102" s="2"/>
      <c r="Q102" s="2"/>
    </row>
    <row r="103" thickTop="1">
      <c r="A103" s="10"/>
      <c r="B103" s="48">
        <v>13</v>
      </c>
      <c r="C103" s="49" t="s">
        <v>174</v>
      </c>
      <c r="D103" s="49"/>
      <c r="E103" s="49" t="s">
        <v>175</v>
      </c>
      <c r="F103" s="49" t="s">
        <v>7</v>
      </c>
      <c r="G103" s="50" t="s">
        <v>144</v>
      </c>
      <c r="H103" s="60">
        <v>5.9000000000000004</v>
      </c>
      <c r="I103" s="61">
        <v>0</v>
      </c>
      <c r="J103" s="62">
        <f>ROUND(H103*I103,2)</f>
        <v>0</v>
      </c>
      <c r="K103" s="63">
        <v>0.20999999999999999</v>
      </c>
      <c r="L103" s="64">
        <f>ROUND(J103*1.21,2)</f>
        <v>0</v>
      </c>
      <c r="M103" s="13"/>
      <c r="N103" s="2"/>
      <c r="O103" s="2"/>
      <c r="P103" s="2"/>
      <c r="Q103" s="40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56" t="s">
        <v>76</v>
      </c>
      <c r="C104" s="1"/>
      <c r="D104" s="1"/>
      <c r="E104" s="57" t="s">
        <v>176</v>
      </c>
      <c r="F104" s="1"/>
      <c r="G104" s="1"/>
      <c r="H104" s="47"/>
      <c r="I104" s="1"/>
      <c r="J104" s="47"/>
      <c r="K104" s="1"/>
      <c r="L104" s="1"/>
      <c r="M104" s="13"/>
      <c r="N104" s="2"/>
      <c r="O104" s="2"/>
      <c r="P104" s="2"/>
      <c r="Q104" s="2"/>
    </row>
    <row r="105">
      <c r="A105" s="10"/>
      <c r="B105" s="56" t="s">
        <v>78</v>
      </c>
      <c r="C105" s="1"/>
      <c r="D105" s="1"/>
      <c r="E105" s="57" t="s">
        <v>439</v>
      </c>
      <c r="F105" s="1"/>
      <c r="G105" s="1"/>
      <c r="H105" s="47"/>
      <c r="I105" s="1"/>
      <c r="J105" s="47"/>
      <c r="K105" s="1"/>
      <c r="L105" s="1"/>
      <c r="M105" s="13"/>
      <c r="N105" s="2"/>
      <c r="O105" s="2"/>
      <c r="P105" s="2"/>
      <c r="Q105" s="2"/>
    </row>
    <row r="106">
      <c r="A106" s="10"/>
      <c r="B106" s="56" t="s">
        <v>80</v>
      </c>
      <c r="C106" s="1"/>
      <c r="D106" s="1"/>
      <c r="E106" s="57" t="s">
        <v>178</v>
      </c>
      <c r="F106" s="1"/>
      <c r="G106" s="1"/>
      <c r="H106" s="47"/>
      <c r="I106" s="1"/>
      <c r="J106" s="47"/>
      <c r="K106" s="1"/>
      <c r="L106" s="1"/>
      <c r="M106" s="13"/>
      <c r="N106" s="2"/>
      <c r="O106" s="2"/>
      <c r="P106" s="2"/>
      <c r="Q106" s="2"/>
    </row>
    <row r="107">
      <c r="A107" s="10"/>
      <c r="B107" s="56" t="s">
        <v>82</v>
      </c>
      <c r="C107" s="1"/>
      <c r="D107" s="1"/>
      <c r="E107" s="57" t="s">
        <v>83</v>
      </c>
      <c r="F107" s="1"/>
      <c r="G107" s="1"/>
      <c r="H107" s="47"/>
      <c r="I107" s="1"/>
      <c r="J107" s="47"/>
      <c r="K107" s="1"/>
      <c r="L107" s="1"/>
      <c r="M107" s="13"/>
      <c r="N107" s="2"/>
      <c r="O107" s="2"/>
      <c r="P107" s="2"/>
      <c r="Q107" s="2"/>
    </row>
    <row r="108" thickBot="1">
      <c r="A108" s="10"/>
      <c r="B108" s="58" t="s">
        <v>84</v>
      </c>
      <c r="C108" s="31"/>
      <c r="D108" s="31"/>
      <c r="E108" s="29"/>
      <c r="F108" s="31"/>
      <c r="G108" s="31"/>
      <c r="H108" s="59"/>
      <c r="I108" s="31"/>
      <c r="J108" s="59"/>
      <c r="K108" s="31"/>
      <c r="L108" s="31"/>
      <c r="M108" s="13"/>
      <c r="N108" s="2"/>
      <c r="O108" s="2"/>
      <c r="P108" s="2"/>
      <c r="Q108" s="2"/>
    </row>
    <row r="109" thickTop="1">
      <c r="A109" s="10"/>
      <c r="B109" s="48">
        <v>14</v>
      </c>
      <c r="C109" s="49" t="s">
        <v>179</v>
      </c>
      <c r="D109" s="49" t="s">
        <v>123</v>
      </c>
      <c r="E109" s="49" t="s">
        <v>180</v>
      </c>
      <c r="F109" s="49" t="s">
        <v>7</v>
      </c>
      <c r="G109" s="50" t="s">
        <v>144</v>
      </c>
      <c r="H109" s="60">
        <v>50.039999999999999</v>
      </c>
      <c r="I109" s="61">
        <v>0</v>
      </c>
      <c r="J109" s="62">
        <f>ROUND(H109*I109,2)</f>
        <v>0</v>
      </c>
      <c r="K109" s="63">
        <v>0.20999999999999999</v>
      </c>
      <c r="L109" s="64">
        <f>ROUND(J109*1.21,2)</f>
        <v>0</v>
      </c>
      <c r="M109" s="13"/>
      <c r="N109" s="2"/>
      <c r="O109" s="2"/>
      <c r="P109" s="2"/>
      <c r="Q109" s="40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56" t="s">
        <v>76</v>
      </c>
      <c r="C110" s="1"/>
      <c r="D110" s="1"/>
      <c r="E110" s="57" t="s">
        <v>181</v>
      </c>
      <c r="F110" s="1"/>
      <c r="G110" s="1"/>
      <c r="H110" s="47"/>
      <c r="I110" s="1"/>
      <c r="J110" s="47"/>
      <c r="K110" s="1"/>
      <c r="L110" s="1"/>
      <c r="M110" s="13"/>
      <c r="N110" s="2"/>
      <c r="O110" s="2"/>
      <c r="P110" s="2"/>
      <c r="Q110" s="2"/>
    </row>
    <row r="111">
      <c r="A111" s="10"/>
      <c r="B111" s="56" t="s">
        <v>78</v>
      </c>
      <c r="C111" s="1"/>
      <c r="D111" s="1"/>
      <c r="E111" s="57" t="s">
        <v>440</v>
      </c>
      <c r="F111" s="1"/>
      <c r="G111" s="1"/>
      <c r="H111" s="47"/>
      <c r="I111" s="1"/>
      <c r="J111" s="47"/>
      <c r="K111" s="1"/>
      <c r="L111" s="1"/>
      <c r="M111" s="13"/>
      <c r="N111" s="2"/>
      <c r="O111" s="2"/>
      <c r="P111" s="2"/>
      <c r="Q111" s="2"/>
    </row>
    <row r="112">
      <c r="A112" s="10"/>
      <c r="B112" s="56" t="s">
        <v>80</v>
      </c>
      <c r="C112" s="1"/>
      <c r="D112" s="1"/>
      <c r="E112" s="57" t="s">
        <v>183</v>
      </c>
      <c r="F112" s="1"/>
      <c r="G112" s="1"/>
      <c r="H112" s="47"/>
      <c r="I112" s="1"/>
      <c r="J112" s="47"/>
      <c r="K112" s="1"/>
      <c r="L112" s="1"/>
      <c r="M112" s="13"/>
      <c r="N112" s="2"/>
      <c r="O112" s="2"/>
      <c r="P112" s="2"/>
      <c r="Q112" s="2"/>
    </row>
    <row r="113">
      <c r="A113" s="10"/>
      <c r="B113" s="56" t="s">
        <v>82</v>
      </c>
      <c r="C113" s="1"/>
      <c r="D113" s="1"/>
      <c r="E113" s="57" t="s">
        <v>83</v>
      </c>
      <c r="F113" s="1"/>
      <c r="G113" s="1"/>
      <c r="H113" s="47"/>
      <c r="I113" s="1"/>
      <c r="J113" s="47"/>
      <c r="K113" s="1"/>
      <c r="L113" s="1"/>
      <c r="M113" s="13"/>
      <c r="N113" s="2"/>
      <c r="O113" s="2"/>
      <c r="P113" s="2"/>
      <c r="Q113" s="2"/>
    </row>
    <row r="114" thickBot="1">
      <c r="A114" s="10"/>
      <c r="B114" s="58" t="s">
        <v>84</v>
      </c>
      <c r="C114" s="31"/>
      <c r="D114" s="31"/>
      <c r="E114" s="29"/>
      <c r="F114" s="31"/>
      <c r="G114" s="31"/>
      <c r="H114" s="59"/>
      <c r="I114" s="31"/>
      <c r="J114" s="59"/>
      <c r="K114" s="31"/>
      <c r="L114" s="31"/>
      <c r="M114" s="13"/>
      <c r="N114" s="2"/>
      <c r="O114" s="2"/>
      <c r="P114" s="2"/>
      <c r="Q114" s="2"/>
    </row>
    <row r="115" thickTop="1">
      <c r="A115" s="10"/>
      <c r="B115" s="48">
        <v>15</v>
      </c>
      <c r="C115" s="49" t="s">
        <v>179</v>
      </c>
      <c r="D115" s="49" t="s">
        <v>129</v>
      </c>
      <c r="E115" s="49" t="s">
        <v>180</v>
      </c>
      <c r="F115" s="49" t="s">
        <v>7</v>
      </c>
      <c r="G115" s="50" t="s">
        <v>144</v>
      </c>
      <c r="H115" s="60">
        <v>61.75</v>
      </c>
      <c r="I115" s="61">
        <v>0</v>
      </c>
      <c r="J115" s="62">
        <f>ROUND(H115*I115,2)</f>
        <v>0</v>
      </c>
      <c r="K115" s="63">
        <v>0.20999999999999999</v>
      </c>
      <c r="L115" s="64">
        <f>ROUND(J115*1.21,2)</f>
        <v>0</v>
      </c>
      <c r="M115" s="13"/>
      <c r="N115" s="2"/>
      <c r="O115" s="2"/>
      <c r="P115" s="2"/>
      <c r="Q115" s="40">
        <f>IF(ISNUMBER(K115),IF(H115&gt;0,IF(I115&gt;0,J115,0),0),0)</f>
        <v>0</v>
      </c>
      <c r="R115" s="9">
        <f>IF(ISNUMBER(K115)=FALSE,J115,0)</f>
        <v>0</v>
      </c>
    </row>
    <row r="116">
      <c r="A116" s="10"/>
      <c r="B116" s="56" t="s">
        <v>76</v>
      </c>
      <c r="C116" s="1"/>
      <c r="D116" s="1"/>
      <c r="E116" s="57" t="s">
        <v>184</v>
      </c>
      <c r="F116" s="1"/>
      <c r="G116" s="1"/>
      <c r="H116" s="47"/>
      <c r="I116" s="1"/>
      <c r="J116" s="47"/>
      <c r="K116" s="1"/>
      <c r="L116" s="1"/>
      <c r="M116" s="13"/>
      <c r="N116" s="2"/>
      <c r="O116" s="2"/>
      <c r="P116" s="2"/>
      <c r="Q116" s="2"/>
    </row>
    <row r="117">
      <c r="A117" s="10"/>
      <c r="B117" s="56" t="s">
        <v>78</v>
      </c>
      <c r="C117" s="1"/>
      <c r="D117" s="1"/>
      <c r="E117" s="57" t="s">
        <v>441</v>
      </c>
      <c r="F117" s="1"/>
      <c r="G117" s="1"/>
      <c r="H117" s="47"/>
      <c r="I117" s="1"/>
      <c r="J117" s="47"/>
      <c r="K117" s="1"/>
      <c r="L117" s="1"/>
      <c r="M117" s="13"/>
      <c r="N117" s="2"/>
      <c r="O117" s="2"/>
      <c r="P117" s="2"/>
      <c r="Q117" s="2"/>
    </row>
    <row r="118">
      <c r="A118" s="10"/>
      <c r="B118" s="56" t="s">
        <v>80</v>
      </c>
      <c r="C118" s="1"/>
      <c r="D118" s="1"/>
      <c r="E118" s="57" t="s">
        <v>183</v>
      </c>
      <c r="F118" s="1"/>
      <c r="G118" s="1"/>
      <c r="H118" s="47"/>
      <c r="I118" s="1"/>
      <c r="J118" s="47"/>
      <c r="K118" s="1"/>
      <c r="L118" s="1"/>
      <c r="M118" s="13"/>
      <c r="N118" s="2"/>
      <c r="O118" s="2"/>
      <c r="P118" s="2"/>
      <c r="Q118" s="2"/>
    </row>
    <row r="119">
      <c r="A119" s="10"/>
      <c r="B119" s="56" t="s">
        <v>82</v>
      </c>
      <c r="C119" s="1"/>
      <c r="D119" s="1"/>
      <c r="E119" s="57" t="s">
        <v>83</v>
      </c>
      <c r="F119" s="1"/>
      <c r="G119" s="1"/>
      <c r="H119" s="47"/>
      <c r="I119" s="1"/>
      <c r="J119" s="47"/>
      <c r="K119" s="1"/>
      <c r="L119" s="1"/>
      <c r="M119" s="13"/>
      <c r="N119" s="2"/>
      <c r="O119" s="2"/>
      <c r="P119" s="2"/>
      <c r="Q119" s="2"/>
    </row>
    <row r="120" thickBot="1">
      <c r="A120" s="10"/>
      <c r="B120" s="58" t="s">
        <v>84</v>
      </c>
      <c r="C120" s="31"/>
      <c r="D120" s="31"/>
      <c r="E120" s="29"/>
      <c r="F120" s="31"/>
      <c r="G120" s="31"/>
      <c r="H120" s="59"/>
      <c r="I120" s="31"/>
      <c r="J120" s="59"/>
      <c r="K120" s="31"/>
      <c r="L120" s="31"/>
      <c r="M120" s="13"/>
      <c r="N120" s="2"/>
      <c r="O120" s="2"/>
      <c r="P120" s="2"/>
      <c r="Q120" s="2"/>
    </row>
    <row r="121" thickTop="1">
      <c r="A121" s="10"/>
      <c r="B121" s="48">
        <v>16</v>
      </c>
      <c r="C121" s="49" t="s">
        <v>186</v>
      </c>
      <c r="D121" s="49"/>
      <c r="E121" s="49" t="s">
        <v>187</v>
      </c>
      <c r="F121" s="49" t="s">
        <v>7</v>
      </c>
      <c r="G121" s="50" t="s">
        <v>144</v>
      </c>
      <c r="H121" s="60">
        <v>117.69</v>
      </c>
      <c r="I121" s="61">
        <v>0</v>
      </c>
      <c r="J121" s="62">
        <f>ROUND(H121*I121,2)</f>
        <v>0</v>
      </c>
      <c r="K121" s="63">
        <v>0.20999999999999999</v>
      </c>
      <c r="L121" s="64">
        <f>ROUND(J121*1.21,2)</f>
        <v>0</v>
      </c>
      <c r="M121" s="13"/>
      <c r="N121" s="2"/>
      <c r="O121" s="2"/>
      <c r="P121" s="2"/>
      <c r="Q121" s="40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56" t="s">
        <v>76</v>
      </c>
      <c r="C122" s="1"/>
      <c r="D122" s="1"/>
      <c r="E122" s="57" t="s">
        <v>188</v>
      </c>
      <c r="F122" s="1"/>
      <c r="G122" s="1"/>
      <c r="H122" s="47"/>
      <c r="I122" s="1"/>
      <c r="J122" s="47"/>
      <c r="K122" s="1"/>
      <c r="L122" s="1"/>
      <c r="M122" s="13"/>
      <c r="N122" s="2"/>
      <c r="O122" s="2"/>
      <c r="P122" s="2"/>
      <c r="Q122" s="2"/>
    </row>
    <row r="123">
      <c r="A123" s="10"/>
      <c r="B123" s="56" t="s">
        <v>78</v>
      </c>
      <c r="C123" s="1"/>
      <c r="D123" s="1"/>
      <c r="E123" s="57" t="s">
        <v>442</v>
      </c>
      <c r="F123" s="1"/>
      <c r="G123" s="1"/>
      <c r="H123" s="47"/>
      <c r="I123" s="1"/>
      <c r="J123" s="47"/>
      <c r="K123" s="1"/>
      <c r="L123" s="1"/>
      <c r="M123" s="13"/>
      <c r="N123" s="2"/>
      <c r="O123" s="2"/>
      <c r="P123" s="2"/>
      <c r="Q123" s="2"/>
    </row>
    <row r="124">
      <c r="A124" s="10"/>
      <c r="B124" s="56" t="s">
        <v>80</v>
      </c>
      <c r="C124" s="1"/>
      <c r="D124" s="1"/>
      <c r="E124" s="57" t="s">
        <v>190</v>
      </c>
      <c r="F124" s="1"/>
      <c r="G124" s="1"/>
      <c r="H124" s="47"/>
      <c r="I124" s="1"/>
      <c r="J124" s="47"/>
      <c r="K124" s="1"/>
      <c r="L124" s="1"/>
      <c r="M124" s="13"/>
      <c r="N124" s="2"/>
      <c r="O124" s="2"/>
      <c r="P124" s="2"/>
      <c r="Q124" s="2"/>
    </row>
    <row r="125">
      <c r="A125" s="10"/>
      <c r="B125" s="56" t="s">
        <v>82</v>
      </c>
      <c r="C125" s="1"/>
      <c r="D125" s="1"/>
      <c r="E125" s="57" t="s">
        <v>83</v>
      </c>
      <c r="F125" s="1"/>
      <c r="G125" s="1"/>
      <c r="H125" s="47"/>
      <c r="I125" s="1"/>
      <c r="J125" s="47"/>
      <c r="K125" s="1"/>
      <c r="L125" s="1"/>
      <c r="M125" s="13"/>
      <c r="N125" s="2"/>
      <c r="O125" s="2"/>
      <c r="P125" s="2"/>
      <c r="Q125" s="2"/>
    </row>
    <row r="126" thickBot="1">
      <c r="A126" s="10"/>
      <c r="B126" s="58" t="s">
        <v>84</v>
      </c>
      <c r="C126" s="31"/>
      <c r="D126" s="31"/>
      <c r="E126" s="29"/>
      <c r="F126" s="31"/>
      <c r="G126" s="31"/>
      <c r="H126" s="59"/>
      <c r="I126" s="31"/>
      <c r="J126" s="59"/>
      <c r="K126" s="31"/>
      <c r="L126" s="31"/>
      <c r="M126" s="13"/>
      <c r="N126" s="2"/>
      <c r="O126" s="2"/>
      <c r="P126" s="2"/>
      <c r="Q126" s="2"/>
    </row>
    <row r="127" thickTop="1" thickBot="1" ht="25" customHeight="1">
      <c r="A127" s="10"/>
      <c r="B127" s="1"/>
      <c r="C127" s="65">
        <v>1</v>
      </c>
      <c r="D127" s="1"/>
      <c r="E127" s="65" t="s">
        <v>118</v>
      </c>
      <c r="F127" s="1"/>
      <c r="G127" s="66" t="s">
        <v>110</v>
      </c>
      <c r="H127" s="67">
        <f>J61+J67+J73+J79+J85+J91+J97+J103+J109+J115+J121</f>
        <v>0</v>
      </c>
      <c r="I127" s="66" t="s">
        <v>111</v>
      </c>
      <c r="J127" s="68">
        <f>(L127-H127)</f>
        <v>0</v>
      </c>
      <c r="K127" s="66" t="s">
        <v>112</v>
      </c>
      <c r="L127" s="69">
        <f>ROUND((J61+J67+J73+J79+J85+J91+J97+J103+J109+J115+J121)*1.21,2)</f>
        <v>0</v>
      </c>
      <c r="M127" s="13"/>
      <c r="N127" s="2"/>
      <c r="O127" s="2"/>
      <c r="P127" s="2"/>
      <c r="Q127" s="40">
        <f>0+Q61+Q67+Q73+Q79+Q85+Q91+Q97+Q103+Q109+Q115+Q121</f>
        <v>0</v>
      </c>
      <c r="R127" s="9">
        <f>0+R61+R67+R73+R79+R85+R91+R97+R103+R109+R115+R121</f>
        <v>0</v>
      </c>
      <c r="S127" s="70">
        <f>Q127*(1+J127)+R127</f>
        <v>0</v>
      </c>
    </row>
    <row r="128" thickTop="1" thickBot="1" ht="25" customHeight="1">
      <c r="A128" s="10"/>
      <c r="B128" s="71"/>
      <c r="C128" s="71"/>
      <c r="D128" s="71"/>
      <c r="E128" s="71"/>
      <c r="F128" s="71"/>
      <c r="G128" s="72" t="s">
        <v>113</v>
      </c>
      <c r="H128" s="73">
        <f>0+J61+J67+J73+J79+J85+J91+J97+J103+J109+J115+J121</f>
        <v>0</v>
      </c>
      <c r="I128" s="72" t="s">
        <v>114</v>
      </c>
      <c r="J128" s="74">
        <f>0+J127</f>
        <v>0</v>
      </c>
      <c r="K128" s="72" t="s">
        <v>115</v>
      </c>
      <c r="L128" s="75">
        <f>0+L127</f>
        <v>0</v>
      </c>
      <c r="M128" s="13"/>
      <c r="N128" s="2"/>
      <c r="O128" s="2"/>
      <c r="P128" s="2"/>
      <c r="Q128" s="2"/>
    </row>
    <row r="129" ht="40" customHeight="1">
      <c r="A129" s="10"/>
      <c r="B129" s="79" t="s">
        <v>201</v>
      </c>
      <c r="C129" s="1"/>
      <c r="D129" s="1"/>
      <c r="E129" s="1"/>
      <c r="F129" s="1"/>
      <c r="G129" s="1"/>
      <c r="H129" s="47"/>
      <c r="I129" s="1"/>
      <c r="J129" s="47"/>
      <c r="K129" s="1"/>
      <c r="L129" s="1"/>
      <c r="M129" s="13"/>
      <c r="N129" s="2"/>
      <c r="O129" s="2"/>
      <c r="P129" s="2"/>
      <c r="Q129" s="2"/>
    </row>
    <row r="130">
      <c r="A130" s="10"/>
      <c r="B130" s="48">
        <v>17</v>
      </c>
      <c r="C130" s="49" t="s">
        <v>202</v>
      </c>
      <c r="D130" s="49"/>
      <c r="E130" s="49" t="s">
        <v>203</v>
      </c>
      <c r="F130" s="49" t="s">
        <v>7</v>
      </c>
      <c r="G130" s="50" t="s">
        <v>107</v>
      </c>
      <c r="H130" s="51">
        <v>3</v>
      </c>
      <c r="I130" s="52">
        <v>0</v>
      </c>
      <c r="J130" s="53">
        <f>ROUND(H130*I130,2)</f>
        <v>0</v>
      </c>
      <c r="K130" s="54">
        <v>0.20999999999999999</v>
      </c>
      <c r="L130" s="55">
        <f>ROUND(J130*1.21,2)</f>
        <v>0</v>
      </c>
      <c r="M130" s="13"/>
      <c r="N130" s="2"/>
      <c r="O130" s="2"/>
      <c r="P130" s="2"/>
      <c r="Q130" s="40">
        <f>IF(ISNUMBER(K130),IF(H130&gt;0,IF(I130&gt;0,J130,0),0),0)</f>
        <v>0</v>
      </c>
      <c r="R130" s="9">
        <f>IF(ISNUMBER(K130)=FALSE,J130,0)</f>
        <v>0</v>
      </c>
    </row>
    <row r="131">
      <c r="A131" s="10"/>
      <c r="B131" s="56" t="s">
        <v>76</v>
      </c>
      <c r="C131" s="1"/>
      <c r="D131" s="1"/>
      <c r="E131" s="57" t="s">
        <v>204</v>
      </c>
      <c r="F131" s="1"/>
      <c r="G131" s="1"/>
      <c r="H131" s="47"/>
      <c r="I131" s="1"/>
      <c r="J131" s="47"/>
      <c r="K131" s="1"/>
      <c r="L131" s="1"/>
      <c r="M131" s="13"/>
      <c r="N131" s="2"/>
      <c r="O131" s="2"/>
      <c r="P131" s="2"/>
      <c r="Q131" s="2"/>
    </row>
    <row r="132">
      <c r="A132" s="10"/>
      <c r="B132" s="56" t="s">
        <v>78</v>
      </c>
      <c r="C132" s="1"/>
      <c r="D132" s="1"/>
      <c r="E132" s="57" t="s">
        <v>443</v>
      </c>
      <c r="F132" s="1"/>
      <c r="G132" s="1"/>
      <c r="H132" s="47"/>
      <c r="I132" s="1"/>
      <c r="J132" s="47"/>
      <c r="K132" s="1"/>
      <c r="L132" s="1"/>
      <c r="M132" s="13"/>
      <c r="N132" s="2"/>
      <c r="O132" s="2"/>
      <c r="P132" s="2"/>
      <c r="Q132" s="2"/>
    </row>
    <row r="133">
      <c r="A133" s="10"/>
      <c r="B133" s="56" t="s">
        <v>80</v>
      </c>
      <c r="C133" s="1"/>
      <c r="D133" s="1"/>
      <c r="E133" s="57" t="s">
        <v>206</v>
      </c>
      <c r="F133" s="1"/>
      <c r="G133" s="1"/>
      <c r="H133" s="47"/>
      <c r="I133" s="1"/>
      <c r="J133" s="47"/>
      <c r="K133" s="1"/>
      <c r="L133" s="1"/>
      <c r="M133" s="13"/>
      <c r="N133" s="2"/>
      <c r="O133" s="2"/>
      <c r="P133" s="2"/>
      <c r="Q133" s="2"/>
    </row>
    <row r="134">
      <c r="A134" s="10"/>
      <c r="B134" s="56" t="s">
        <v>82</v>
      </c>
      <c r="C134" s="1"/>
      <c r="D134" s="1"/>
      <c r="E134" s="57" t="s">
        <v>83</v>
      </c>
      <c r="F134" s="1"/>
      <c r="G134" s="1"/>
      <c r="H134" s="47"/>
      <c r="I134" s="1"/>
      <c r="J134" s="47"/>
      <c r="K134" s="1"/>
      <c r="L134" s="1"/>
      <c r="M134" s="13"/>
      <c r="N134" s="2"/>
      <c r="O134" s="2"/>
      <c r="P134" s="2"/>
      <c r="Q134" s="2"/>
    </row>
    <row r="135" thickBot="1">
      <c r="A135" s="10"/>
      <c r="B135" s="58" t="s">
        <v>84</v>
      </c>
      <c r="C135" s="31"/>
      <c r="D135" s="31"/>
      <c r="E135" s="29"/>
      <c r="F135" s="31"/>
      <c r="G135" s="31"/>
      <c r="H135" s="59"/>
      <c r="I135" s="31"/>
      <c r="J135" s="59"/>
      <c r="K135" s="31"/>
      <c r="L135" s="31"/>
      <c r="M135" s="13"/>
      <c r="N135" s="2"/>
      <c r="O135" s="2"/>
      <c r="P135" s="2"/>
      <c r="Q135" s="2"/>
    </row>
    <row r="136" thickTop="1">
      <c r="A136" s="10"/>
      <c r="B136" s="48">
        <v>18</v>
      </c>
      <c r="C136" s="49" t="s">
        <v>207</v>
      </c>
      <c r="D136" s="49"/>
      <c r="E136" s="49" t="s">
        <v>208</v>
      </c>
      <c r="F136" s="49" t="s">
        <v>7</v>
      </c>
      <c r="G136" s="50" t="s">
        <v>107</v>
      </c>
      <c r="H136" s="60">
        <v>2</v>
      </c>
      <c r="I136" s="61">
        <v>0</v>
      </c>
      <c r="J136" s="62">
        <f>ROUND(H136*I136,2)</f>
        <v>0</v>
      </c>
      <c r="K136" s="63">
        <v>0.20999999999999999</v>
      </c>
      <c r="L136" s="64">
        <f>ROUND(J136*1.21,2)</f>
        <v>0</v>
      </c>
      <c r="M136" s="13"/>
      <c r="N136" s="2"/>
      <c r="O136" s="2"/>
      <c r="P136" s="2"/>
      <c r="Q136" s="40">
        <f>IF(ISNUMBER(K136),IF(H136&gt;0,IF(I136&gt;0,J136,0),0),0)</f>
        <v>0</v>
      </c>
      <c r="R136" s="9">
        <f>IF(ISNUMBER(K136)=FALSE,J136,0)</f>
        <v>0</v>
      </c>
    </row>
    <row r="137">
      <c r="A137" s="10"/>
      <c r="B137" s="56" t="s">
        <v>76</v>
      </c>
      <c r="C137" s="1"/>
      <c r="D137" s="1"/>
      <c r="E137" s="57" t="s">
        <v>209</v>
      </c>
      <c r="F137" s="1"/>
      <c r="G137" s="1"/>
      <c r="H137" s="47"/>
      <c r="I137" s="1"/>
      <c r="J137" s="47"/>
      <c r="K137" s="1"/>
      <c r="L137" s="1"/>
      <c r="M137" s="13"/>
      <c r="N137" s="2"/>
      <c r="O137" s="2"/>
      <c r="P137" s="2"/>
      <c r="Q137" s="2"/>
    </row>
    <row r="138">
      <c r="A138" s="10"/>
      <c r="B138" s="56" t="s">
        <v>78</v>
      </c>
      <c r="C138" s="1"/>
      <c r="D138" s="1"/>
      <c r="E138" s="57" t="s">
        <v>444</v>
      </c>
      <c r="F138" s="1"/>
      <c r="G138" s="1"/>
      <c r="H138" s="47"/>
      <c r="I138" s="1"/>
      <c r="J138" s="47"/>
      <c r="K138" s="1"/>
      <c r="L138" s="1"/>
      <c r="M138" s="13"/>
      <c r="N138" s="2"/>
      <c r="O138" s="2"/>
      <c r="P138" s="2"/>
      <c r="Q138" s="2"/>
    </row>
    <row r="139">
      <c r="A139" s="10"/>
      <c r="B139" s="56" t="s">
        <v>80</v>
      </c>
      <c r="C139" s="1"/>
      <c r="D139" s="1"/>
      <c r="E139" s="57" t="s">
        <v>206</v>
      </c>
      <c r="F139" s="1"/>
      <c r="G139" s="1"/>
      <c r="H139" s="47"/>
      <c r="I139" s="1"/>
      <c r="J139" s="47"/>
      <c r="K139" s="1"/>
      <c r="L139" s="1"/>
      <c r="M139" s="13"/>
      <c r="N139" s="2"/>
      <c r="O139" s="2"/>
      <c r="P139" s="2"/>
      <c r="Q139" s="2"/>
    </row>
    <row r="140">
      <c r="A140" s="10"/>
      <c r="B140" s="56" t="s">
        <v>82</v>
      </c>
      <c r="C140" s="1"/>
      <c r="D140" s="1"/>
      <c r="E140" s="57" t="s">
        <v>83</v>
      </c>
      <c r="F140" s="1"/>
      <c r="G140" s="1"/>
      <c r="H140" s="47"/>
      <c r="I140" s="1"/>
      <c r="J140" s="47"/>
      <c r="K140" s="1"/>
      <c r="L140" s="1"/>
      <c r="M140" s="13"/>
      <c r="N140" s="2"/>
      <c r="O140" s="2"/>
      <c r="P140" s="2"/>
      <c r="Q140" s="2"/>
    </row>
    <row r="141" thickBot="1">
      <c r="A141" s="10"/>
      <c r="B141" s="58" t="s">
        <v>84</v>
      </c>
      <c r="C141" s="31"/>
      <c r="D141" s="31"/>
      <c r="E141" s="29"/>
      <c r="F141" s="31"/>
      <c r="G141" s="31"/>
      <c r="H141" s="59"/>
      <c r="I141" s="31"/>
      <c r="J141" s="59"/>
      <c r="K141" s="31"/>
      <c r="L141" s="31"/>
      <c r="M141" s="13"/>
      <c r="N141" s="2"/>
      <c r="O141" s="2"/>
      <c r="P141" s="2"/>
      <c r="Q141" s="2"/>
    </row>
    <row r="142" thickTop="1">
      <c r="A142" s="10"/>
      <c r="B142" s="48">
        <v>19</v>
      </c>
      <c r="C142" s="49" t="s">
        <v>211</v>
      </c>
      <c r="D142" s="49"/>
      <c r="E142" s="49" t="s">
        <v>212</v>
      </c>
      <c r="F142" s="49" t="s">
        <v>7</v>
      </c>
      <c r="G142" s="50" t="s">
        <v>163</v>
      </c>
      <c r="H142" s="60">
        <v>4.75</v>
      </c>
      <c r="I142" s="61">
        <v>0</v>
      </c>
      <c r="J142" s="62">
        <f>ROUND(H142*I142,2)</f>
        <v>0</v>
      </c>
      <c r="K142" s="63">
        <v>0.20999999999999999</v>
      </c>
      <c r="L142" s="64">
        <f>ROUND(J142*1.21,2)</f>
        <v>0</v>
      </c>
      <c r="M142" s="13"/>
      <c r="N142" s="2"/>
      <c r="O142" s="2"/>
      <c r="P142" s="2"/>
      <c r="Q142" s="40">
        <f>IF(ISNUMBER(K142),IF(H142&gt;0,IF(I142&gt;0,J142,0),0),0)</f>
        <v>0</v>
      </c>
      <c r="R142" s="9">
        <f>IF(ISNUMBER(K142)=FALSE,J142,0)</f>
        <v>0</v>
      </c>
    </row>
    <row r="143">
      <c r="A143" s="10"/>
      <c r="B143" s="56" t="s">
        <v>76</v>
      </c>
      <c r="C143" s="1"/>
      <c r="D143" s="1"/>
      <c r="E143" s="57" t="s">
        <v>213</v>
      </c>
      <c r="F143" s="1"/>
      <c r="G143" s="1"/>
      <c r="H143" s="47"/>
      <c r="I143" s="1"/>
      <c r="J143" s="47"/>
      <c r="K143" s="1"/>
      <c r="L143" s="1"/>
      <c r="M143" s="13"/>
      <c r="N143" s="2"/>
      <c r="O143" s="2"/>
      <c r="P143" s="2"/>
      <c r="Q143" s="2"/>
    </row>
    <row r="144">
      <c r="A144" s="10"/>
      <c r="B144" s="56" t="s">
        <v>78</v>
      </c>
      <c r="C144" s="1"/>
      <c r="D144" s="1"/>
      <c r="E144" s="57" t="s">
        <v>445</v>
      </c>
      <c r="F144" s="1"/>
      <c r="G144" s="1"/>
      <c r="H144" s="47"/>
      <c r="I144" s="1"/>
      <c r="J144" s="47"/>
      <c r="K144" s="1"/>
      <c r="L144" s="1"/>
      <c r="M144" s="13"/>
      <c r="N144" s="2"/>
      <c r="O144" s="2"/>
      <c r="P144" s="2"/>
      <c r="Q144" s="2"/>
    </row>
    <row r="145">
      <c r="A145" s="10"/>
      <c r="B145" s="56" t="s">
        <v>80</v>
      </c>
      <c r="C145" s="1"/>
      <c r="D145" s="1"/>
      <c r="E145" s="57" t="s">
        <v>215</v>
      </c>
      <c r="F145" s="1"/>
      <c r="G145" s="1"/>
      <c r="H145" s="47"/>
      <c r="I145" s="1"/>
      <c r="J145" s="47"/>
      <c r="K145" s="1"/>
      <c r="L145" s="1"/>
      <c r="M145" s="13"/>
      <c r="N145" s="2"/>
      <c r="O145" s="2"/>
      <c r="P145" s="2"/>
      <c r="Q145" s="2"/>
    </row>
    <row r="146">
      <c r="A146" s="10"/>
      <c r="B146" s="56" t="s">
        <v>82</v>
      </c>
      <c r="C146" s="1"/>
      <c r="D146" s="1"/>
      <c r="E146" s="57" t="s">
        <v>83</v>
      </c>
      <c r="F146" s="1"/>
      <c r="G146" s="1"/>
      <c r="H146" s="47"/>
      <c r="I146" s="1"/>
      <c r="J146" s="47"/>
      <c r="K146" s="1"/>
      <c r="L146" s="1"/>
      <c r="M146" s="13"/>
      <c r="N146" s="2"/>
      <c r="O146" s="2"/>
      <c r="P146" s="2"/>
      <c r="Q146" s="2"/>
    </row>
    <row r="147" thickBot="1">
      <c r="A147" s="10"/>
      <c r="B147" s="58" t="s">
        <v>84</v>
      </c>
      <c r="C147" s="31"/>
      <c r="D147" s="31"/>
      <c r="E147" s="29"/>
      <c r="F147" s="31"/>
      <c r="G147" s="31"/>
      <c r="H147" s="59"/>
      <c r="I147" s="31"/>
      <c r="J147" s="59"/>
      <c r="K147" s="31"/>
      <c r="L147" s="31"/>
      <c r="M147" s="13"/>
      <c r="N147" s="2"/>
      <c r="O147" s="2"/>
      <c r="P147" s="2"/>
      <c r="Q147" s="2"/>
    </row>
    <row r="148" thickTop="1">
      <c r="A148" s="10"/>
      <c r="B148" s="48">
        <v>20</v>
      </c>
      <c r="C148" s="49" t="s">
        <v>216</v>
      </c>
      <c r="D148" s="49"/>
      <c r="E148" s="49" t="s">
        <v>217</v>
      </c>
      <c r="F148" s="49" t="s">
        <v>7</v>
      </c>
      <c r="G148" s="50" t="s">
        <v>107</v>
      </c>
      <c r="H148" s="60">
        <v>4</v>
      </c>
      <c r="I148" s="61">
        <v>0</v>
      </c>
      <c r="J148" s="62">
        <f>ROUND(H148*I148,2)</f>
        <v>0</v>
      </c>
      <c r="K148" s="63">
        <v>0.20999999999999999</v>
      </c>
      <c r="L148" s="64">
        <f>ROUND(J148*1.21,2)</f>
        <v>0</v>
      </c>
      <c r="M148" s="13"/>
      <c r="N148" s="2"/>
      <c r="O148" s="2"/>
      <c r="P148" s="2"/>
      <c r="Q148" s="40">
        <f>IF(ISNUMBER(K148),IF(H148&gt;0,IF(I148&gt;0,J148,0),0),0)</f>
        <v>0</v>
      </c>
      <c r="R148" s="9">
        <f>IF(ISNUMBER(K148)=FALSE,J148,0)</f>
        <v>0</v>
      </c>
    </row>
    <row r="149">
      <c r="A149" s="10"/>
      <c r="B149" s="56" t="s">
        <v>76</v>
      </c>
      <c r="C149" s="1"/>
      <c r="D149" s="1"/>
      <c r="E149" s="57" t="s">
        <v>218</v>
      </c>
      <c r="F149" s="1"/>
      <c r="G149" s="1"/>
      <c r="H149" s="47"/>
      <c r="I149" s="1"/>
      <c r="J149" s="47"/>
      <c r="K149" s="1"/>
      <c r="L149" s="1"/>
      <c r="M149" s="13"/>
      <c r="N149" s="2"/>
      <c r="O149" s="2"/>
      <c r="P149" s="2"/>
      <c r="Q149" s="2"/>
    </row>
    <row r="150">
      <c r="A150" s="10"/>
      <c r="B150" s="56" t="s">
        <v>78</v>
      </c>
      <c r="C150" s="1"/>
      <c r="D150" s="1"/>
      <c r="E150" s="57" t="s">
        <v>446</v>
      </c>
      <c r="F150" s="1"/>
      <c r="G150" s="1"/>
      <c r="H150" s="47"/>
      <c r="I150" s="1"/>
      <c r="J150" s="47"/>
      <c r="K150" s="1"/>
      <c r="L150" s="1"/>
      <c r="M150" s="13"/>
      <c r="N150" s="2"/>
      <c r="O150" s="2"/>
      <c r="P150" s="2"/>
      <c r="Q150" s="2"/>
    </row>
    <row r="151">
      <c r="A151" s="10"/>
      <c r="B151" s="56" t="s">
        <v>80</v>
      </c>
      <c r="C151" s="1"/>
      <c r="D151" s="1"/>
      <c r="E151" s="57" t="s">
        <v>220</v>
      </c>
      <c r="F151" s="1"/>
      <c r="G151" s="1"/>
      <c r="H151" s="47"/>
      <c r="I151" s="1"/>
      <c r="J151" s="47"/>
      <c r="K151" s="1"/>
      <c r="L151" s="1"/>
      <c r="M151" s="13"/>
      <c r="N151" s="2"/>
      <c r="O151" s="2"/>
      <c r="P151" s="2"/>
      <c r="Q151" s="2"/>
    </row>
    <row r="152">
      <c r="A152" s="10"/>
      <c r="B152" s="56" t="s">
        <v>82</v>
      </c>
      <c r="C152" s="1"/>
      <c r="D152" s="1"/>
      <c r="E152" s="57" t="s">
        <v>83</v>
      </c>
      <c r="F152" s="1"/>
      <c r="G152" s="1"/>
      <c r="H152" s="47"/>
      <c r="I152" s="1"/>
      <c r="J152" s="47"/>
      <c r="K152" s="1"/>
      <c r="L152" s="1"/>
      <c r="M152" s="13"/>
      <c r="N152" s="2"/>
      <c r="O152" s="2"/>
      <c r="P152" s="2"/>
      <c r="Q152" s="2"/>
    </row>
    <row r="153" thickBot="1">
      <c r="A153" s="10"/>
      <c r="B153" s="58" t="s">
        <v>84</v>
      </c>
      <c r="C153" s="31"/>
      <c r="D153" s="31"/>
      <c r="E153" s="29"/>
      <c r="F153" s="31"/>
      <c r="G153" s="31"/>
      <c r="H153" s="59"/>
      <c r="I153" s="31"/>
      <c r="J153" s="59"/>
      <c r="K153" s="31"/>
      <c r="L153" s="31"/>
      <c r="M153" s="13"/>
      <c r="N153" s="2"/>
      <c r="O153" s="2"/>
      <c r="P153" s="2"/>
      <c r="Q153" s="2"/>
    </row>
    <row r="154" thickTop="1" thickBot="1" ht="25" customHeight="1">
      <c r="A154" s="10"/>
      <c r="B154" s="1"/>
      <c r="C154" s="65">
        <v>9</v>
      </c>
      <c r="D154" s="1"/>
      <c r="E154" s="65" t="s">
        <v>120</v>
      </c>
      <c r="F154" s="1"/>
      <c r="G154" s="66" t="s">
        <v>110</v>
      </c>
      <c r="H154" s="67">
        <f>J130+J136+J142+J148</f>
        <v>0</v>
      </c>
      <c r="I154" s="66" t="s">
        <v>111</v>
      </c>
      <c r="J154" s="68">
        <f>(L154-H154)</f>
        <v>0</v>
      </c>
      <c r="K154" s="66" t="s">
        <v>112</v>
      </c>
      <c r="L154" s="69">
        <f>ROUND((J130+J136+J142+J148)*1.21,2)</f>
        <v>0</v>
      </c>
      <c r="M154" s="13"/>
      <c r="N154" s="2"/>
      <c r="O154" s="2"/>
      <c r="P154" s="2"/>
      <c r="Q154" s="40">
        <f>0+Q130+Q136+Q142+Q148</f>
        <v>0</v>
      </c>
      <c r="R154" s="9">
        <f>0+R130+R136+R142+R148</f>
        <v>0</v>
      </c>
      <c r="S154" s="70">
        <f>Q154*(1+J154)+R154</f>
        <v>0</v>
      </c>
    </row>
    <row r="155" thickTop="1" thickBot="1" ht="25" customHeight="1">
      <c r="A155" s="10"/>
      <c r="B155" s="71"/>
      <c r="C155" s="71"/>
      <c r="D155" s="71"/>
      <c r="E155" s="71"/>
      <c r="F155" s="71"/>
      <c r="G155" s="72" t="s">
        <v>113</v>
      </c>
      <c r="H155" s="73">
        <f>0+J130+J136+J142+J148</f>
        <v>0</v>
      </c>
      <c r="I155" s="72" t="s">
        <v>114</v>
      </c>
      <c r="J155" s="74">
        <f>0+J154</f>
        <v>0</v>
      </c>
      <c r="K155" s="72" t="s">
        <v>115</v>
      </c>
      <c r="L155" s="75">
        <f>0+L154</f>
        <v>0</v>
      </c>
      <c r="M155" s="13"/>
      <c r="N155" s="2"/>
      <c r="O155" s="2"/>
      <c r="P155" s="2"/>
      <c r="Q155" s="2"/>
    </row>
    <row r="156">
      <c r="A156" s="14"/>
      <c r="B156" s="4"/>
      <c r="C156" s="4"/>
      <c r="D156" s="4"/>
      <c r="E156" s="4"/>
      <c r="F156" s="4"/>
      <c r="G156" s="4"/>
      <c r="H156" s="76"/>
      <c r="I156" s="4"/>
      <c r="J156" s="76"/>
      <c r="K156" s="4"/>
      <c r="L156" s="4"/>
      <c r="M156" s="15"/>
      <c r="N156" s="2"/>
      <c r="O156" s="2"/>
      <c r="P156" s="2"/>
      <c r="Q156" s="2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"/>
      <c r="O157" s="2"/>
      <c r="P157" s="2"/>
      <c r="Q157" s="2"/>
    </row>
  </sheetData>
  <mergeCells count="1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3:D33"/>
    <mergeCell ref="B21:D21"/>
    <mergeCell ref="B22:D22"/>
    <mergeCell ref="B62:D62"/>
    <mergeCell ref="B63:D63"/>
    <mergeCell ref="B64:D64"/>
    <mergeCell ref="B65:D65"/>
    <mergeCell ref="B66:D66"/>
    <mergeCell ref="B68:D68"/>
    <mergeCell ref="B69:D69"/>
    <mergeCell ref="B70:D70"/>
    <mergeCell ref="B71:D71"/>
    <mergeCell ref="B72:D72"/>
    <mergeCell ref="B74:D74"/>
    <mergeCell ref="B75:D75"/>
    <mergeCell ref="B76:D76"/>
    <mergeCell ref="B77:D77"/>
    <mergeCell ref="B78:D78"/>
    <mergeCell ref="B80:D80"/>
    <mergeCell ref="B81:D81"/>
    <mergeCell ref="B82:D82"/>
    <mergeCell ref="B83:D83"/>
    <mergeCell ref="B84:D84"/>
    <mergeCell ref="B35:D35"/>
    <mergeCell ref="B36:D36"/>
    <mergeCell ref="B37:D37"/>
    <mergeCell ref="B38:D38"/>
    <mergeCell ref="B39:D39"/>
    <mergeCell ref="B41:D41"/>
    <mergeCell ref="B42:D42"/>
    <mergeCell ref="B43:D43"/>
    <mergeCell ref="B44:D44"/>
    <mergeCell ref="B45:D45"/>
    <mergeCell ref="B47:D47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60:L60"/>
    <mergeCell ref="B86:D86"/>
    <mergeCell ref="B87:D87"/>
    <mergeCell ref="B88:D88"/>
    <mergeCell ref="B89:D89"/>
    <mergeCell ref="B90:D90"/>
    <mergeCell ref="B92:D92"/>
    <mergeCell ref="B93:D93"/>
    <mergeCell ref="B94:D94"/>
    <mergeCell ref="B95:D95"/>
    <mergeCell ref="B96:D96"/>
    <mergeCell ref="B98:D98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6:D126"/>
    <mergeCell ref="B131:D131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3:D153"/>
    <mergeCell ref="B129:L12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25.1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2026-02-03T08:34:53Z</dcterms:modified>
</cp:coreProperties>
</file>